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05" yWindow="390" windowWidth="19155" windowHeight="11790" tabRatio="83"/>
  </bookViews>
  <sheets>
    <sheet name="Sheet1" sheetId="1" r:id="rId1"/>
  </sheets>
  <definedNames>
    <definedName name="_xlnm._FilterDatabase" localSheetId="0" hidden="1">Sheet1!$A$5:$S$486</definedName>
    <definedName name="_xlnm.Print_Area" localSheetId="0">Sheet1!$A$1:$S$520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G518" i="1"/>
  <c r="H518"/>
  <c r="I518"/>
  <c r="J518"/>
  <c r="K518"/>
  <c r="L518"/>
  <c r="M518"/>
  <c r="N518"/>
  <c r="O518"/>
  <c r="P518"/>
  <c r="F518"/>
  <c r="Q494"/>
  <c r="R494" s="1"/>
  <c r="Q495"/>
  <c r="Q496"/>
  <c r="Q515"/>
  <c r="G515"/>
  <c r="H515"/>
  <c r="I515"/>
  <c r="J515"/>
  <c r="K515"/>
  <c r="L515"/>
  <c r="M515"/>
  <c r="N515"/>
  <c r="O515"/>
  <c r="P515"/>
  <c r="F515"/>
  <c r="Q499"/>
  <c r="G519"/>
  <c r="H519"/>
  <c r="H520" s="1"/>
  <c r="I519"/>
  <c r="J519"/>
  <c r="K519"/>
  <c r="L519"/>
  <c r="M519"/>
  <c r="N519"/>
  <c r="O519"/>
  <c r="P519"/>
  <c r="F519"/>
  <c r="Q406"/>
  <c r="Q493"/>
  <c r="Q492"/>
  <c r="Q404"/>
  <c r="Q405"/>
  <c r="Q491"/>
  <c r="R403"/>
  <c r="R404" s="1"/>
  <c r="Q403"/>
  <c r="Q517"/>
  <c r="Q514"/>
  <c r="Q513"/>
  <c r="Q512"/>
  <c r="Q511"/>
  <c r="G513"/>
  <c r="H513"/>
  <c r="I513"/>
  <c r="J513"/>
  <c r="K513"/>
  <c r="L513"/>
  <c r="M513"/>
  <c r="N513"/>
  <c r="O513"/>
  <c r="P513"/>
  <c r="G512"/>
  <c r="H512"/>
  <c r="I512"/>
  <c r="J512"/>
  <c r="K512"/>
  <c r="L512"/>
  <c r="M512"/>
  <c r="N512"/>
  <c r="O512"/>
  <c r="P512"/>
  <c r="R8"/>
  <c r="R7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126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293"/>
  <c r="F513"/>
  <c r="F512"/>
  <c r="F517"/>
  <c r="F516"/>
  <c r="Q516" s="1"/>
  <c r="F514"/>
  <c r="F511"/>
  <c r="Q490"/>
  <c r="O507"/>
  <c r="Q487"/>
  <c r="Q488"/>
  <c r="Q489"/>
  <c r="Q402"/>
  <c r="G511"/>
  <c r="H511"/>
  <c r="I511"/>
  <c r="J511"/>
  <c r="K511"/>
  <c r="L511"/>
  <c r="M511"/>
  <c r="N511"/>
  <c r="O511"/>
  <c r="P511"/>
  <c r="G514"/>
  <c r="H514"/>
  <c r="I514"/>
  <c r="J514"/>
  <c r="K514"/>
  <c r="L514"/>
  <c r="M514"/>
  <c r="N514"/>
  <c r="O514"/>
  <c r="P514"/>
  <c r="G516"/>
  <c r="H516"/>
  <c r="I516"/>
  <c r="J516"/>
  <c r="K516"/>
  <c r="L516"/>
  <c r="M516"/>
  <c r="N516"/>
  <c r="O516"/>
  <c r="P516"/>
  <c r="G517"/>
  <c r="H517"/>
  <c r="I517"/>
  <c r="J517"/>
  <c r="K517"/>
  <c r="L517"/>
  <c r="M517"/>
  <c r="N517"/>
  <c r="O517"/>
  <c r="P517"/>
  <c r="F507"/>
  <c r="Q390"/>
  <c r="Q459"/>
  <c r="Q33"/>
  <c r="L520" l="1"/>
  <c r="S494"/>
  <c r="R495"/>
  <c r="Q518"/>
  <c r="Q520" s="1"/>
  <c r="Q519"/>
  <c r="M520"/>
  <c r="I520"/>
  <c r="R405"/>
  <c r="R406" s="1"/>
  <c r="S404"/>
  <c r="S403"/>
  <c r="R9"/>
  <c r="S8"/>
  <c r="F520"/>
  <c r="P520"/>
  <c r="N520"/>
  <c r="J520"/>
  <c r="O520"/>
  <c r="K520"/>
  <c r="G520"/>
  <c r="R496" l="1"/>
  <c r="S495"/>
  <c r="S406"/>
  <c r="R407"/>
  <c r="R408" s="1"/>
  <c r="S408" s="1"/>
  <c r="S405"/>
  <c r="S9"/>
  <c r="R10"/>
  <c r="Q6"/>
  <c r="R6" s="1"/>
  <c r="Q401"/>
  <c r="Q400"/>
  <c r="Q120"/>
  <c r="Q337"/>
  <c r="Q338"/>
  <c r="Q121"/>
  <c r="Q122"/>
  <c r="Q339"/>
  <c r="Q340"/>
  <c r="Q341"/>
  <c r="Q123"/>
  <c r="Q342"/>
  <c r="Q343"/>
  <c r="Q344"/>
  <c r="Q345"/>
  <c r="Q7"/>
  <c r="Q8"/>
  <c r="Q9"/>
  <c r="Q10"/>
  <c r="Q346"/>
  <c r="Q347"/>
  <c r="Q348"/>
  <c r="Q349"/>
  <c r="Q350"/>
  <c r="Q11"/>
  <c r="Q12"/>
  <c r="Q13"/>
  <c r="Q14"/>
  <c r="Q351"/>
  <c r="Q352"/>
  <c r="Q353"/>
  <c r="Q354"/>
  <c r="Q355"/>
  <c r="Q356"/>
  <c r="Q357"/>
  <c r="Q358"/>
  <c r="Q15"/>
  <c r="Q16"/>
  <c r="Q17"/>
  <c r="Q359"/>
  <c r="Q360"/>
  <c r="Q361"/>
  <c r="Q18"/>
  <c r="Q19"/>
  <c r="Q20"/>
  <c r="Q21"/>
  <c r="Q362"/>
  <c r="Q363"/>
  <c r="Q364"/>
  <c r="Q365"/>
  <c r="Q366"/>
  <c r="Q22"/>
  <c r="Q23"/>
  <c r="Q24"/>
  <c r="Q367"/>
  <c r="Q25"/>
  <c r="Q26"/>
  <c r="Q27"/>
  <c r="Q368"/>
  <c r="Q369"/>
  <c r="Q409"/>
  <c r="Q410"/>
  <c r="Q411"/>
  <c r="Q370"/>
  <c r="Q371"/>
  <c r="Q28"/>
  <c r="Q29"/>
  <c r="Q30"/>
  <c r="Q372"/>
  <c r="Q31"/>
  <c r="Q32"/>
  <c r="Q412"/>
  <c r="Q373"/>
  <c r="Q374"/>
  <c r="Q34"/>
  <c r="Q35"/>
  <c r="Q36"/>
  <c r="Q37"/>
  <c r="Q38"/>
  <c r="Q39"/>
  <c r="Q40"/>
  <c r="Q375"/>
  <c r="Q376"/>
  <c r="Q41"/>
  <c r="Q413"/>
  <c r="Q414"/>
  <c r="Q42"/>
  <c r="Q377"/>
  <c r="Q43"/>
  <c r="Q44"/>
  <c r="Q415"/>
  <c r="Q416"/>
  <c r="Q417"/>
  <c r="Q378"/>
  <c r="Q45"/>
  <c r="Q46"/>
  <c r="Q47"/>
  <c r="Q48"/>
  <c r="Q49"/>
  <c r="Q50"/>
  <c r="Q51"/>
  <c r="Q52"/>
  <c r="Q379"/>
  <c r="Q380"/>
  <c r="Q53"/>
  <c r="Q54"/>
  <c r="Q55"/>
  <c r="Q56"/>
  <c r="Q57"/>
  <c r="Q58"/>
  <c r="Q59"/>
  <c r="Q60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61"/>
  <c r="Q62"/>
  <c r="Q63"/>
  <c r="Q64"/>
  <c r="Q445"/>
  <c r="Q446"/>
  <c r="Q447"/>
  <c r="Q381"/>
  <c r="Q448"/>
  <c r="Q65"/>
  <c r="Q66"/>
  <c r="Q67"/>
  <c r="Q68"/>
  <c r="Q382"/>
  <c r="Q69"/>
  <c r="Q70"/>
  <c r="Q71"/>
  <c r="Q72"/>
  <c r="Q73"/>
  <c r="Q74"/>
  <c r="Q75"/>
  <c r="Q76"/>
  <c r="Q77"/>
  <c r="Q383"/>
  <c r="Q78"/>
  <c r="Q384"/>
  <c r="Q79"/>
  <c r="Q80"/>
  <c r="Q449"/>
  <c r="Q450"/>
  <c r="Q451"/>
  <c r="Q452"/>
  <c r="Q453"/>
  <c r="Q454"/>
  <c r="Q455"/>
  <c r="Q456"/>
  <c r="Q81"/>
  <c r="Q82"/>
  <c r="Q83"/>
  <c r="Q84"/>
  <c r="Q457"/>
  <c r="Q85"/>
  <c r="Q86"/>
  <c r="Q87"/>
  <c r="Q88"/>
  <c r="Q89"/>
  <c r="Q90"/>
  <c r="Q91"/>
  <c r="Q385"/>
  <c r="Q386"/>
  <c r="Q387"/>
  <c r="Q388"/>
  <c r="Q389"/>
  <c r="Q92"/>
  <c r="Q93"/>
  <c r="Q94"/>
  <c r="Q95"/>
  <c r="Q458"/>
  <c r="Q96"/>
  <c r="Q97"/>
  <c r="Q98"/>
  <c r="Q99"/>
  <c r="Q100"/>
  <c r="Q502"/>
  <c r="Q101"/>
  <c r="Q102"/>
  <c r="Q103"/>
  <c r="Q104"/>
  <c r="Q105"/>
  <c r="Q106"/>
  <c r="Q107"/>
  <c r="Q108"/>
  <c r="Q109"/>
  <c r="Q110"/>
  <c r="Q111"/>
  <c r="Q460"/>
  <c r="Q461"/>
  <c r="Q462"/>
  <c r="Q463"/>
  <c r="Q464"/>
  <c r="Q465"/>
  <c r="Q466"/>
  <c r="Q467"/>
  <c r="Q468"/>
  <c r="Q391"/>
  <c r="Q392"/>
  <c r="Q393"/>
  <c r="Q469"/>
  <c r="Q470"/>
  <c r="Q471"/>
  <c r="Q472"/>
  <c r="Q473"/>
  <c r="Q474"/>
  <c r="Q475"/>
  <c r="Q476"/>
  <c r="Q477"/>
  <c r="Q394"/>
  <c r="Q478"/>
  <c r="Q112"/>
  <c r="Q113"/>
  <c r="Q114"/>
  <c r="Q115"/>
  <c r="Q395"/>
  <c r="Q116"/>
  <c r="Q396"/>
  <c r="Q397"/>
  <c r="Q398"/>
  <c r="Q399"/>
  <c r="Q479"/>
  <c r="Q480"/>
  <c r="Q481"/>
  <c r="Q117"/>
  <c r="Q482"/>
  <c r="Q333"/>
  <c r="Q330"/>
  <c r="Q483"/>
  <c r="Q484"/>
  <c r="Q485"/>
  <c r="Q486"/>
  <c r="Q118"/>
  <c r="Q336"/>
  <c r="S496" l="1"/>
  <c r="R497"/>
  <c r="S407"/>
  <c r="R409"/>
  <c r="S10"/>
  <c r="R11"/>
  <c r="B2"/>
  <c r="R498" l="1"/>
  <c r="S497"/>
  <c r="S409"/>
  <c r="R410"/>
  <c r="S11"/>
  <c r="R12"/>
  <c r="F508"/>
  <c r="F509" s="1"/>
  <c r="G507"/>
  <c r="G508" s="1"/>
  <c r="H507"/>
  <c r="H508" s="1"/>
  <c r="I507"/>
  <c r="I508" s="1"/>
  <c r="J507"/>
  <c r="J508" s="1"/>
  <c r="J509" s="1"/>
  <c r="K507"/>
  <c r="L507"/>
  <c r="M507"/>
  <c r="N507"/>
  <c r="P507"/>
  <c r="P508" s="1"/>
  <c r="R499" l="1"/>
  <c r="S498"/>
  <c r="R411"/>
  <c r="S410"/>
  <c r="R13"/>
  <c r="S12"/>
  <c r="Q507"/>
  <c r="Q508" s="1"/>
  <c r="K509"/>
  <c r="H509"/>
  <c r="O508"/>
  <c r="O509" s="1"/>
  <c r="Q119"/>
  <c r="R500" l="1"/>
  <c r="S499"/>
  <c r="S411"/>
  <c r="R412"/>
  <c r="S13"/>
  <c r="R14"/>
  <c r="G509"/>
  <c r="R501" l="1"/>
  <c r="S500"/>
  <c r="R413"/>
  <c r="S412"/>
  <c r="R15"/>
  <c r="S14"/>
  <c r="I509"/>
  <c r="K508"/>
  <c r="S501" l="1"/>
  <c r="R502"/>
  <c r="S502" s="1"/>
  <c r="R414"/>
  <c r="S413"/>
  <c r="S15"/>
  <c r="R16"/>
  <c r="P509"/>
  <c r="Q509" s="1"/>
  <c r="R415" l="1"/>
  <c r="S414"/>
  <c r="R17"/>
  <c r="S16"/>
  <c r="S509"/>
  <c r="S415" l="1"/>
  <c r="R416"/>
  <c r="S17"/>
  <c r="R18"/>
  <c r="S6"/>
  <c r="R417" l="1"/>
  <c r="S416"/>
  <c r="R19"/>
  <c r="S18"/>
  <c r="S7"/>
  <c r="S417" l="1"/>
  <c r="R418"/>
  <c r="S19"/>
  <c r="R20"/>
  <c r="R419" l="1"/>
  <c r="S418"/>
  <c r="R21"/>
  <c r="S20"/>
  <c r="R420" l="1"/>
  <c r="S419"/>
  <c r="S21"/>
  <c r="R22"/>
  <c r="R421" l="1"/>
  <c r="S420"/>
  <c r="S22"/>
  <c r="R23"/>
  <c r="S421" l="1"/>
  <c r="R422"/>
  <c r="S23"/>
  <c r="R24"/>
  <c r="R423" l="1"/>
  <c r="S422"/>
  <c r="R25"/>
  <c r="S24"/>
  <c r="R424" l="1"/>
  <c r="S423"/>
  <c r="S25"/>
  <c r="R26"/>
  <c r="R425" l="1"/>
  <c r="S424"/>
  <c r="S26"/>
  <c r="R27"/>
  <c r="S425" l="1"/>
  <c r="R426"/>
  <c r="S27"/>
  <c r="R28"/>
  <c r="R427" l="1"/>
  <c r="S426"/>
  <c r="R29"/>
  <c r="S28"/>
  <c r="R428" l="1"/>
  <c r="S427"/>
  <c r="S29"/>
  <c r="R30"/>
  <c r="R429" l="1"/>
  <c r="S428"/>
  <c r="S30"/>
  <c r="R31"/>
  <c r="S429" l="1"/>
  <c r="R430"/>
  <c r="S31"/>
  <c r="R32"/>
  <c r="R431" l="1"/>
  <c r="S430"/>
  <c r="R33"/>
  <c r="S32"/>
  <c r="R432" l="1"/>
  <c r="S431"/>
  <c r="S33"/>
  <c r="R34"/>
  <c r="R433" l="1"/>
  <c r="S432"/>
  <c r="R35"/>
  <c r="S34"/>
  <c r="S433" l="1"/>
  <c r="R434"/>
  <c r="S35"/>
  <c r="R36"/>
  <c r="R435" l="1"/>
  <c r="S434"/>
  <c r="S36"/>
  <c r="R37"/>
  <c r="R436" l="1"/>
  <c r="S435"/>
  <c r="S37"/>
  <c r="R38"/>
  <c r="R437" l="1"/>
  <c r="S436"/>
  <c r="R39"/>
  <c r="S38"/>
  <c r="S437" l="1"/>
  <c r="R438"/>
  <c r="S39"/>
  <c r="R40"/>
  <c r="S438" l="1"/>
  <c r="R439"/>
  <c r="S40"/>
  <c r="R41"/>
  <c r="R440" l="1"/>
  <c r="S439"/>
  <c r="S41"/>
  <c r="R42"/>
  <c r="R441" l="1"/>
  <c r="S440"/>
  <c r="R43"/>
  <c r="S42"/>
  <c r="S441" l="1"/>
  <c r="R442"/>
  <c r="S43"/>
  <c r="R44"/>
  <c r="R443" l="1"/>
  <c r="S442"/>
  <c r="S44"/>
  <c r="R45"/>
  <c r="S443" l="1"/>
  <c r="R444"/>
  <c r="S45"/>
  <c r="R46"/>
  <c r="R445" l="1"/>
  <c r="S444"/>
  <c r="R47"/>
  <c r="S46"/>
  <c r="R446" l="1"/>
  <c r="S445"/>
  <c r="S47"/>
  <c r="R48"/>
  <c r="R447" l="1"/>
  <c r="S446"/>
  <c r="S48"/>
  <c r="R49"/>
  <c r="S447" l="1"/>
  <c r="R448"/>
  <c r="S49"/>
  <c r="R50"/>
  <c r="R449" l="1"/>
  <c r="S448"/>
  <c r="R51"/>
  <c r="S50"/>
  <c r="R450" l="1"/>
  <c r="S449"/>
  <c r="S51"/>
  <c r="R52"/>
  <c r="R451" l="1"/>
  <c r="S450"/>
  <c r="S52"/>
  <c r="R53"/>
  <c r="S451" l="1"/>
  <c r="R452"/>
  <c r="S53"/>
  <c r="R54"/>
  <c r="R453" l="1"/>
  <c r="S452"/>
  <c r="R55"/>
  <c r="S54"/>
  <c r="R454" l="1"/>
  <c r="S453"/>
  <c r="S55"/>
  <c r="R56"/>
  <c r="R455" l="1"/>
  <c r="S454"/>
  <c r="S56"/>
  <c r="R57"/>
  <c r="S455" l="1"/>
  <c r="R456"/>
  <c r="S57"/>
  <c r="R58"/>
  <c r="R457" l="1"/>
  <c r="S456"/>
  <c r="R59"/>
  <c r="S58"/>
  <c r="R458" l="1"/>
  <c r="S457"/>
  <c r="S59"/>
  <c r="R60"/>
  <c r="R459" l="1"/>
  <c r="S458"/>
  <c r="R61"/>
  <c r="S60"/>
  <c r="S459" l="1"/>
  <c r="R460"/>
  <c r="S61"/>
  <c r="R62"/>
  <c r="R461" l="1"/>
  <c r="S460"/>
  <c r="R63"/>
  <c r="S62"/>
  <c r="S461" l="1"/>
  <c r="R462"/>
  <c r="S63"/>
  <c r="R64"/>
  <c r="R463" l="1"/>
  <c r="S462"/>
  <c r="R65"/>
  <c r="S64"/>
  <c r="R464" l="1"/>
  <c r="S463"/>
  <c r="S65"/>
  <c r="R66"/>
  <c r="R465" l="1"/>
  <c r="S464"/>
  <c r="R67"/>
  <c r="S66"/>
  <c r="S465" l="1"/>
  <c r="R466"/>
  <c r="S67"/>
  <c r="R68"/>
  <c r="R467" l="1"/>
  <c r="S466"/>
  <c r="R69"/>
  <c r="S68"/>
  <c r="R468" l="1"/>
  <c r="S467"/>
  <c r="S69"/>
  <c r="R70"/>
  <c r="R469" l="1"/>
  <c r="S468"/>
  <c r="R71"/>
  <c r="S70"/>
  <c r="S469" l="1"/>
  <c r="R470"/>
  <c r="S71"/>
  <c r="R72"/>
  <c r="R471" l="1"/>
  <c r="S470"/>
  <c r="R73"/>
  <c r="S72"/>
  <c r="R472" l="1"/>
  <c r="S471"/>
  <c r="S73"/>
  <c r="R74"/>
  <c r="R473" l="1"/>
  <c r="S472"/>
  <c r="R75"/>
  <c r="S74"/>
  <c r="S473" l="1"/>
  <c r="R474"/>
  <c r="S75"/>
  <c r="R76"/>
  <c r="R475" l="1"/>
  <c r="S474"/>
  <c r="R77"/>
  <c r="S76"/>
  <c r="S475" l="1"/>
  <c r="R476"/>
  <c r="S77"/>
  <c r="R78"/>
  <c r="R477" l="1"/>
  <c r="S476"/>
  <c r="R79"/>
  <c r="S78"/>
  <c r="S477" l="1"/>
  <c r="R478"/>
  <c r="S79"/>
  <c r="R80"/>
  <c r="R479" l="1"/>
  <c r="S478"/>
  <c r="R81"/>
  <c r="S80"/>
  <c r="R480" l="1"/>
  <c r="S479"/>
  <c r="S81"/>
  <c r="R82"/>
  <c r="R481" l="1"/>
  <c r="S480"/>
  <c r="R83"/>
  <c r="S82"/>
  <c r="S481" l="1"/>
  <c r="R482"/>
  <c r="S83"/>
  <c r="R84"/>
  <c r="R483" l="1"/>
  <c r="S482"/>
  <c r="R85"/>
  <c r="S84"/>
  <c r="R484" l="1"/>
  <c r="S483"/>
  <c r="S85"/>
  <c r="R86"/>
  <c r="S484" l="1"/>
  <c r="R485"/>
  <c r="R87"/>
  <c r="S86"/>
  <c r="S485" l="1"/>
  <c r="R486"/>
  <c r="S87"/>
  <c r="R88"/>
  <c r="R487" l="1"/>
  <c r="S486"/>
  <c r="R89"/>
  <c r="S88"/>
  <c r="R488" l="1"/>
  <c r="S487"/>
  <c r="S89"/>
  <c r="R90"/>
  <c r="R489" l="1"/>
  <c r="S488"/>
  <c r="R91"/>
  <c r="S90"/>
  <c r="S489" l="1"/>
  <c r="R490"/>
  <c r="S91"/>
  <c r="R92"/>
  <c r="R491" l="1"/>
  <c r="S490"/>
  <c r="R93"/>
  <c r="S92"/>
  <c r="R492" l="1"/>
  <c r="S491"/>
  <c r="S93"/>
  <c r="R94"/>
  <c r="R493" l="1"/>
  <c r="S492"/>
  <c r="R95"/>
  <c r="S94"/>
  <c r="S493" l="1"/>
  <c r="S95"/>
  <c r="R96"/>
  <c r="R97" l="1"/>
  <c r="S96"/>
  <c r="S97" l="1"/>
  <c r="R98"/>
  <c r="R99" l="1"/>
  <c r="S98"/>
  <c r="S99" l="1"/>
  <c r="R100"/>
  <c r="R507" l="1"/>
  <c r="R101"/>
  <c r="S100"/>
  <c r="S101" l="1"/>
  <c r="R102"/>
  <c r="R103" l="1"/>
  <c r="S102"/>
  <c r="S103" l="1"/>
  <c r="R104"/>
  <c r="R105" l="1"/>
  <c r="S104"/>
  <c r="S105" l="1"/>
  <c r="R106"/>
  <c r="R107" l="1"/>
  <c r="S106"/>
  <c r="S107" l="1"/>
  <c r="R108"/>
  <c r="R109" l="1"/>
  <c r="S108"/>
  <c r="S109" l="1"/>
  <c r="R110"/>
  <c r="R111" l="1"/>
  <c r="S110"/>
  <c r="S111" l="1"/>
  <c r="R112"/>
  <c r="R113" l="1"/>
  <c r="S112"/>
  <c r="S113" l="1"/>
  <c r="R114"/>
  <c r="R115" l="1"/>
  <c r="S114"/>
  <c r="S115" l="1"/>
  <c r="R116"/>
  <c r="R117" l="1"/>
  <c r="S116"/>
  <c r="S117" l="1"/>
  <c r="R118"/>
  <c r="R119" l="1"/>
  <c r="S118"/>
  <c r="S119" l="1"/>
  <c r="R120"/>
  <c r="R121" l="1"/>
  <c r="S120"/>
  <c r="S121" l="1"/>
  <c r="R122"/>
  <c r="R123" l="1"/>
  <c r="S122"/>
  <c r="S123" l="1"/>
  <c r="R124"/>
  <c r="R125" l="1"/>
  <c r="S124"/>
  <c r="S125" l="1"/>
  <c r="R126"/>
  <c r="R127" l="1"/>
  <c r="S126"/>
  <c r="S127" l="1"/>
  <c r="R128"/>
  <c r="R129" l="1"/>
  <c r="S128"/>
  <c r="S129" l="1"/>
  <c r="R130"/>
  <c r="R131" l="1"/>
  <c r="S130"/>
  <c r="S131" l="1"/>
  <c r="R132"/>
  <c r="R133" l="1"/>
  <c r="S132"/>
  <c r="S133" l="1"/>
  <c r="R134"/>
  <c r="R135" l="1"/>
  <c r="S134"/>
  <c r="S135" l="1"/>
  <c r="R136"/>
  <c r="R137" l="1"/>
  <c r="S136"/>
  <c r="S137" l="1"/>
  <c r="R138"/>
  <c r="R139" l="1"/>
  <c r="S138"/>
  <c r="S139" l="1"/>
  <c r="R140"/>
  <c r="R141" l="1"/>
  <c r="S140"/>
  <c r="S141" l="1"/>
  <c r="R142"/>
  <c r="R143" l="1"/>
  <c r="S142"/>
  <c r="S143" l="1"/>
  <c r="R144"/>
  <c r="R145" l="1"/>
  <c r="S144"/>
  <c r="S145" l="1"/>
  <c r="R146"/>
  <c r="R147" l="1"/>
  <c r="S146"/>
  <c r="S147" l="1"/>
  <c r="R148"/>
  <c r="R149" l="1"/>
  <c r="S148"/>
  <c r="S149" l="1"/>
  <c r="R150"/>
  <c r="R151" l="1"/>
  <c r="S150"/>
  <c r="S151" l="1"/>
  <c r="R152"/>
  <c r="R153" l="1"/>
  <c r="S152"/>
  <c r="S153" l="1"/>
  <c r="R154"/>
  <c r="R155" l="1"/>
  <c r="S154"/>
  <c r="S155" l="1"/>
  <c r="R156"/>
  <c r="R157" l="1"/>
  <c r="S156"/>
  <c r="S157" l="1"/>
  <c r="R158"/>
  <c r="R159" l="1"/>
  <c r="S158"/>
  <c r="S159" l="1"/>
  <c r="R160"/>
  <c r="R161" l="1"/>
  <c r="S160"/>
  <c r="S161" l="1"/>
  <c r="R162"/>
  <c r="R163" l="1"/>
  <c r="S162"/>
  <c r="S163" l="1"/>
  <c r="R164"/>
  <c r="R165" l="1"/>
  <c r="S164"/>
  <c r="S165" l="1"/>
  <c r="R166"/>
  <c r="R167" l="1"/>
  <c r="S166"/>
  <c r="S167" l="1"/>
  <c r="R168"/>
  <c r="R169" l="1"/>
  <c r="S168"/>
  <c r="S169" l="1"/>
  <c r="R170"/>
  <c r="R171" l="1"/>
  <c r="S170"/>
  <c r="S171" l="1"/>
  <c r="R172"/>
  <c r="R173" l="1"/>
  <c r="S172"/>
  <c r="S173" l="1"/>
  <c r="R174"/>
  <c r="R175" l="1"/>
  <c r="S174"/>
  <c r="S175" l="1"/>
  <c r="R176"/>
  <c r="R177" l="1"/>
  <c r="S176"/>
  <c r="S177" l="1"/>
  <c r="R178"/>
  <c r="R179" l="1"/>
  <c r="S178"/>
  <c r="S179" l="1"/>
  <c r="R180"/>
  <c r="R181" l="1"/>
  <c r="S180"/>
  <c r="S181" l="1"/>
  <c r="R182"/>
  <c r="R183" l="1"/>
  <c r="S182"/>
  <c r="S183" l="1"/>
  <c r="R184"/>
  <c r="R185" l="1"/>
  <c r="S184"/>
  <c r="S185" l="1"/>
  <c r="R186"/>
  <c r="R187" l="1"/>
  <c r="S186"/>
  <c r="S187" l="1"/>
  <c r="R188"/>
  <c r="R189" l="1"/>
  <c r="S188"/>
  <c r="S189" l="1"/>
  <c r="R190"/>
  <c r="R191" l="1"/>
  <c r="S190"/>
  <c r="S191" l="1"/>
  <c r="R192"/>
  <c r="R193" l="1"/>
  <c r="S192"/>
  <c r="S193" l="1"/>
  <c r="R194"/>
  <c r="R195" l="1"/>
  <c r="S194"/>
  <c r="S195" l="1"/>
  <c r="R196"/>
  <c r="R197" l="1"/>
  <c r="S196"/>
  <c r="S197" l="1"/>
  <c r="R198"/>
  <c r="R199" l="1"/>
  <c r="S198"/>
  <c r="S199" l="1"/>
  <c r="R200"/>
  <c r="R201" l="1"/>
  <c r="S200"/>
  <c r="S201" l="1"/>
  <c r="R202"/>
  <c r="R203" l="1"/>
  <c r="S202"/>
  <c r="S203" l="1"/>
  <c r="R204"/>
  <c r="R205" l="1"/>
  <c r="S204"/>
  <c r="S205" l="1"/>
  <c r="R206"/>
  <c r="R207" l="1"/>
  <c r="S206"/>
  <c r="S207" l="1"/>
  <c r="R208"/>
  <c r="R209" l="1"/>
  <c r="S208"/>
  <c r="S209" l="1"/>
  <c r="R210"/>
  <c r="R211" l="1"/>
  <c r="S210"/>
  <c r="S211" l="1"/>
  <c r="R212"/>
  <c r="R213" l="1"/>
  <c r="S212"/>
  <c r="S213" l="1"/>
  <c r="R214"/>
  <c r="R215" l="1"/>
  <c r="S214"/>
  <c r="S215" l="1"/>
  <c r="R216"/>
  <c r="R217" l="1"/>
  <c r="S216"/>
  <c r="S217" l="1"/>
  <c r="R218"/>
  <c r="R219" l="1"/>
  <c r="S218"/>
  <c r="S219" l="1"/>
  <c r="R220"/>
  <c r="R221" l="1"/>
  <c r="S220"/>
  <c r="S221" l="1"/>
  <c r="R222"/>
  <c r="R223" l="1"/>
  <c r="S222"/>
  <c r="S223" l="1"/>
  <c r="R224"/>
  <c r="R225" l="1"/>
  <c r="S224"/>
  <c r="S225" l="1"/>
  <c r="R226"/>
  <c r="R227" l="1"/>
  <c r="S226"/>
  <c r="S227" l="1"/>
  <c r="R228"/>
  <c r="R229" l="1"/>
  <c r="S228"/>
  <c r="S229" l="1"/>
  <c r="R230"/>
  <c r="R231" l="1"/>
  <c r="S230"/>
  <c r="S231" l="1"/>
  <c r="R232"/>
  <c r="R233" l="1"/>
  <c r="S232"/>
  <c r="S233" l="1"/>
  <c r="R234"/>
  <c r="R235" l="1"/>
  <c r="S234"/>
  <c r="S235" l="1"/>
  <c r="R236"/>
  <c r="R237" l="1"/>
  <c r="S236"/>
  <c r="S237" l="1"/>
  <c r="R238"/>
  <c r="R239" l="1"/>
  <c r="S238"/>
  <c r="S239" l="1"/>
  <c r="R240"/>
  <c r="R241" l="1"/>
  <c r="S240"/>
  <c r="S241" l="1"/>
  <c r="R242"/>
  <c r="R243" l="1"/>
  <c r="S242"/>
  <c r="S243" l="1"/>
  <c r="R244"/>
  <c r="R245" l="1"/>
  <c r="S244"/>
  <c r="S245" l="1"/>
  <c r="R246"/>
  <c r="R247" l="1"/>
  <c r="S246"/>
  <c r="S247" l="1"/>
  <c r="R248"/>
  <c r="R249" l="1"/>
  <c r="S248"/>
  <c r="S249" l="1"/>
  <c r="R250"/>
  <c r="R251" l="1"/>
  <c r="S250"/>
  <c r="S251" l="1"/>
  <c r="R252"/>
  <c r="R253" l="1"/>
  <c r="S252"/>
  <c r="S253" l="1"/>
  <c r="R254"/>
  <c r="R255" l="1"/>
  <c r="S254"/>
  <c r="S255" l="1"/>
  <c r="R256"/>
  <c r="R257" l="1"/>
  <c r="S256"/>
  <c r="S257" l="1"/>
  <c r="R258"/>
  <c r="R259" l="1"/>
  <c r="S258"/>
  <c r="S259" l="1"/>
  <c r="R260"/>
  <c r="R261" l="1"/>
  <c r="S260"/>
  <c r="S261" l="1"/>
  <c r="R262"/>
  <c r="R263" l="1"/>
  <c r="S262"/>
  <c r="S263" l="1"/>
  <c r="R264"/>
  <c r="R265" l="1"/>
  <c r="S264"/>
  <c r="S265" l="1"/>
  <c r="R266"/>
  <c r="R267" l="1"/>
  <c r="S266"/>
  <c r="S267" l="1"/>
  <c r="R268"/>
  <c r="R269" l="1"/>
  <c r="S268"/>
  <c r="S269" l="1"/>
  <c r="R270"/>
  <c r="R271" l="1"/>
  <c r="S270"/>
  <c r="S271" l="1"/>
  <c r="R272"/>
  <c r="R273" l="1"/>
  <c r="S272"/>
  <c r="S273" l="1"/>
  <c r="R274"/>
  <c r="R275" l="1"/>
  <c r="S274"/>
  <c r="S275" l="1"/>
  <c r="R276"/>
  <c r="R277" l="1"/>
  <c r="S276"/>
  <c r="S277" l="1"/>
  <c r="R278"/>
  <c r="R279" l="1"/>
  <c r="S278"/>
  <c r="S279" l="1"/>
  <c r="R280"/>
  <c r="R281" l="1"/>
  <c r="S280"/>
  <c r="S281" l="1"/>
  <c r="R282"/>
  <c r="R283" l="1"/>
  <c r="S282"/>
  <c r="S283" l="1"/>
  <c r="R284"/>
  <c r="R285" l="1"/>
  <c r="S284"/>
  <c r="S285" l="1"/>
  <c r="R286"/>
  <c r="R287" l="1"/>
  <c r="S286"/>
  <c r="S287" l="1"/>
  <c r="R288"/>
  <c r="R289" l="1"/>
  <c r="S288"/>
  <c r="S289" l="1"/>
  <c r="R290"/>
  <c r="R291" l="1"/>
  <c r="S290"/>
  <c r="S291" l="1"/>
  <c r="R292"/>
  <c r="R293" l="1"/>
  <c r="S292"/>
  <c r="S293" l="1"/>
  <c r="R294"/>
  <c r="R295" l="1"/>
  <c r="S294"/>
  <c r="S295" l="1"/>
  <c r="R296"/>
  <c r="R297" l="1"/>
  <c r="S296"/>
  <c r="S297" l="1"/>
  <c r="R298"/>
  <c r="R299" l="1"/>
  <c r="S298"/>
  <c r="S299" l="1"/>
  <c r="R300"/>
  <c r="R301" l="1"/>
  <c r="S300"/>
  <c r="S301" l="1"/>
  <c r="R302"/>
  <c r="R303" l="1"/>
  <c r="S302"/>
  <c r="S303" l="1"/>
  <c r="R304"/>
  <c r="R305" l="1"/>
  <c r="S304"/>
  <c r="S305" l="1"/>
  <c r="R306"/>
  <c r="R307" l="1"/>
  <c r="S306"/>
  <c r="S307" l="1"/>
  <c r="R308"/>
  <c r="R309" l="1"/>
  <c r="S308"/>
  <c r="S309" l="1"/>
  <c r="R310"/>
  <c r="R311" l="1"/>
  <c r="S310"/>
  <c r="S311" l="1"/>
  <c r="R312"/>
  <c r="R313" l="1"/>
  <c r="S312"/>
  <c r="S313" l="1"/>
  <c r="R314"/>
  <c r="R315" l="1"/>
  <c r="S314"/>
  <c r="S315" l="1"/>
  <c r="R316"/>
  <c r="R317" l="1"/>
  <c r="S316"/>
  <c r="S317" l="1"/>
  <c r="R318"/>
  <c r="R319" l="1"/>
  <c r="S318"/>
  <c r="S319" l="1"/>
  <c r="R320"/>
  <c r="R321" l="1"/>
  <c r="S320"/>
  <c r="S321" l="1"/>
  <c r="R322"/>
  <c r="R323" l="1"/>
  <c r="S322"/>
  <c r="S323" l="1"/>
  <c r="R324"/>
  <c r="R325" l="1"/>
  <c r="S324"/>
  <c r="S325" l="1"/>
  <c r="R326"/>
  <c r="R327" l="1"/>
  <c r="S326"/>
  <c r="S327" l="1"/>
  <c r="R328"/>
  <c r="R329" l="1"/>
  <c r="S328"/>
  <c r="S329" l="1"/>
  <c r="R330"/>
  <c r="R331" l="1"/>
  <c r="S330"/>
  <c r="S331" l="1"/>
  <c r="R332"/>
  <c r="R333" l="1"/>
  <c r="S332"/>
  <c r="S333" l="1"/>
  <c r="R334"/>
  <c r="R335" l="1"/>
  <c r="S334"/>
  <c r="S335" l="1"/>
  <c r="R336"/>
  <c r="R337" l="1"/>
  <c r="S336"/>
  <c r="S337" l="1"/>
  <c r="R338"/>
  <c r="R339" l="1"/>
  <c r="S338"/>
  <c r="S339" l="1"/>
  <c r="R340"/>
  <c r="R341" l="1"/>
  <c r="S340"/>
  <c r="S341" l="1"/>
  <c r="R342"/>
  <c r="R343" l="1"/>
  <c r="S342"/>
  <c r="S343" l="1"/>
  <c r="R344"/>
  <c r="R345" l="1"/>
  <c r="S344"/>
  <c r="S345" l="1"/>
  <c r="R346"/>
  <c r="R347" l="1"/>
  <c r="S346"/>
  <c r="S347" l="1"/>
  <c r="R348"/>
  <c r="R349" l="1"/>
  <c r="S348"/>
  <c r="S349" l="1"/>
  <c r="R350"/>
  <c r="R351" l="1"/>
  <c r="S350"/>
  <c r="S351" l="1"/>
  <c r="R352"/>
  <c r="R353" l="1"/>
  <c r="S352"/>
  <c r="S353" l="1"/>
  <c r="R354"/>
  <c r="R355" l="1"/>
  <c r="S354"/>
  <c r="S355" l="1"/>
  <c r="R356"/>
  <c r="R357" l="1"/>
  <c r="S356"/>
  <c r="S357" l="1"/>
  <c r="R358"/>
  <c r="R359" l="1"/>
  <c r="S358"/>
  <c r="S359" l="1"/>
  <c r="R360"/>
  <c r="R361" l="1"/>
  <c r="S360"/>
  <c r="S361" l="1"/>
  <c r="R362"/>
  <c r="R363" l="1"/>
  <c r="S362"/>
  <c r="S363" l="1"/>
  <c r="R364"/>
  <c r="R365" l="1"/>
  <c r="S364"/>
  <c r="S365" l="1"/>
  <c r="R366"/>
  <c r="R367" l="1"/>
  <c r="S366"/>
  <c r="S367" l="1"/>
  <c r="R368"/>
  <c r="R369" l="1"/>
  <c r="S368"/>
  <c r="S369" l="1"/>
  <c r="R370"/>
  <c r="R371" l="1"/>
  <c r="S370"/>
  <c r="S371" l="1"/>
  <c r="R372"/>
  <c r="R373" l="1"/>
  <c r="S372"/>
  <c r="S373" l="1"/>
  <c r="R374"/>
  <c r="R375" l="1"/>
  <c r="S374"/>
  <c r="S375" l="1"/>
  <c r="R376"/>
  <c r="R377" l="1"/>
  <c r="S376"/>
  <c r="S377" l="1"/>
  <c r="R378"/>
  <c r="R379" l="1"/>
  <c r="S378"/>
  <c r="S379" l="1"/>
  <c r="R380"/>
  <c r="R381" l="1"/>
  <c r="S380"/>
  <c r="S381" l="1"/>
  <c r="R382"/>
  <c r="R383" l="1"/>
  <c r="S382"/>
  <c r="S383" l="1"/>
  <c r="R384"/>
  <c r="R385" l="1"/>
  <c r="S384"/>
  <c r="S385" l="1"/>
  <c r="R386"/>
  <c r="R387" l="1"/>
  <c r="S386"/>
  <c r="S387" l="1"/>
  <c r="R388"/>
  <c r="R389" l="1"/>
  <c r="S388"/>
  <c r="S389" l="1"/>
  <c r="R390"/>
  <c r="R391" l="1"/>
  <c r="S390"/>
  <c r="S391" l="1"/>
  <c r="R392"/>
  <c r="R393" l="1"/>
  <c r="S392"/>
  <c r="S393" l="1"/>
  <c r="R394"/>
  <c r="R395" l="1"/>
  <c r="S394"/>
  <c r="S395" l="1"/>
  <c r="R396"/>
  <c r="R397" l="1"/>
  <c r="S396"/>
  <c r="S397" l="1"/>
  <c r="R398"/>
  <c r="R399" l="1"/>
  <c r="S398"/>
  <c r="S399" l="1"/>
  <c r="R400"/>
  <c r="R401" l="1"/>
  <c r="S400"/>
  <c r="S401" l="1"/>
  <c r="R402"/>
  <c r="S402" l="1"/>
  <c r="S507" l="1"/>
</calcChain>
</file>

<file path=xl/sharedStrings.xml><?xml version="1.0" encoding="utf-8"?>
<sst xmlns="http://schemas.openxmlformats.org/spreadsheetml/2006/main" count="1596" uniqueCount="648">
  <si>
    <t>Agency</t>
  </si>
  <si>
    <t>DHHR/STEMS</t>
  </si>
  <si>
    <t>WVOT</t>
  </si>
  <si>
    <t>OT-0001</t>
  </si>
  <si>
    <t>OT-0002</t>
  </si>
  <si>
    <t>OTBTOP-1</t>
  </si>
  <si>
    <t>OTBTOP-3</t>
  </si>
  <si>
    <t>OTBTOP-4</t>
  </si>
  <si>
    <t>OTBTOP-5</t>
  </si>
  <si>
    <t>OTBTOP-7</t>
  </si>
  <si>
    <t>OTBTOP-8</t>
  </si>
  <si>
    <t>DHHR/OEMS</t>
  </si>
  <si>
    <t>OEMS0006</t>
  </si>
  <si>
    <t>STEMS-0001</t>
  </si>
  <si>
    <t>STEMS-0002</t>
  </si>
  <si>
    <t>STEMS-0003</t>
  </si>
  <si>
    <t xml:space="preserve">STEMS-0004 </t>
  </si>
  <si>
    <t xml:space="preserve">STEMS-0005 </t>
  </si>
  <si>
    <t>Funds Form Flow Request #</t>
  </si>
  <si>
    <t>Cost Classifcaton Funds REMAINING</t>
  </si>
  <si>
    <t>Cost Classification Total Spent to Date</t>
  </si>
  <si>
    <t>Personnel Services 7/16-9/30/10 and Travel Expenses</t>
  </si>
  <si>
    <t>Personnel Services October 2010</t>
  </si>
  <si>
    <t>Personnel Services  Nov 2010 mapping software; pens</t>
  </si>
  <si>
    <t>Personnel Services December 2010; paper/news-  letters</t>
  </si>
  <si>
    <t>Personnel Services January 2011; mapping software</t>
  </si>
  <si>
    <t>AUE Engineers 12/1-31/10; Jan 1/15/11</t>
  </si>
  <si>
    <t>AUE Eng - Oct 16-31/10; Nov 1-30/11</t>
  </si>
  <si>
    <t>AUE Eng - Eng Services Oct 1-15/10; Aviat Eng Site Survey/Eng Oct 18,2011</t>
  </si>
  <si>
    <t>AUE Eng-Eng Services Sept 1-30,11</t>
  </si>
  <si>
    <t>AUE Eng - Eng Services July 2010; Aug 2010</t>
  </si>
  <si>
    <t>AUE Eng Services July 9, 2010</t>
  </si>
  <si>
    <t>Personnel Services August 2010</t>
  </si>
  <si>
    <t>Personnel Services Sept 2010</t>
  </si>
  <si>
    <t>CISCO Routers - 1st pmt of PO ISCL0002</t>
  </si>
  <si>
    <t>CISCO Routers - 2nd pmt of PO ISCL0002 (final)</t>
  </si>
  <si>
    <t xml:space="preserve">Personnel Services October 2010 - </t>
  </si>
  <si>
    <t>Personnel Services November 2010</t>
  </si>
  <si>
    <t>Personnel Services Dec 2010</t>
  </si>
  <si>
    <t>Verizon - Engineering services for Sept &amp; Oct 2010</t>
  </si>
  <si>
    <t>OTBTOP-10</t>
  </si>
  <si>
    <t>Cables</t>
  </si>
  <si>
    <t>OTBTOP-11</t>
  </si>
  <si>
    <t>Personnel Services January 2011/Verizon</t>
  </si>
  <si>
    <t>Personnel Services January 2011</t>
  </si>
  <si>
    <t>Fiber Build - Special Const</t>
  </si>
  <si>
    <t>Sub-Totals</t>
  </si>
  <si>
    <t>OEMS0007</t>
  </si>
  <si>
    <t>Engineering Services/installation services; Tower Steel-Cleveland Mtn, Cottle Knob</t>
  </si>
  <si>
    <t>OEMS0008</t>
  </si>
  <si>
    <t>Generators-Sharps Knob;Williamson;Kenna; Glenville;FiveForks</t>
  </si>
  <si>
    <t>OEMS0009</t>
  </si>
  <si>
    <t>Generators-Long Ridge;Cottle Knob;Cleveland;Weirton; Snowshoe</t>
  </si>
  <si>
    <t>OEMS0010</t>
  </si>
  <si>
    <t>Generators-Greenbrier;Spencer sites</t>
  </si>
  <si>
    <t>Personnel Services February 2010</t>
  </si>
  <si>
    <t>Inv#JF30120P01767 - partial purchase of core network infrastructure for Flatwoods &amp; Clarksburg - See OTBTOP-2</t>
  </si>
  <si>
    <t>OTBTOP-12</t>
  </si>
  <si>
    <t>OTBTOP-13</t>
  </si>
  <si>
    <t>Verizon Personnel Services February 2011</t>
  </si>
  <si>
    <t>OTBTOP-14</t>
  </si>
  <si>
    <t>WVOT Personnel Services for February 2011</t>
  </si>
  <si>
    <t>Personnel Services March 2011 and purchase of BTOP Property Tags</t>
  </si>
  <si>
    <t>OTBTOP-15</t>
  </si>
  <si>
    <t>Verizon - Personnel Project Mngr &amp; Proj Engineer March 2011</t>
  </si>
  <si>
    <t>Budget Category</t>
  </si>
  <si>
    <r>
      <rPr>
        <b/>
        <sz val="11"/>
        <color theme="1"/>
        <rFont val="Calibri"/>
        <family val="2"/>
        <scheme val="minor"/>
      </rPr>
      <t xml:space="preserve">General                </t>
    </r>
    <r>
      <rPr>
        <b/>
        <sz val="9"/>
        <color theme="1"/>
        <rFont val="Calibri"/>
        <family val="2"/>
        <scheme val="minor"/>
      </rPr>
      <t>Description of Expense</t>
    </r>
  </si>
  <si>
    <r>
      <t>Towers</t>
    </r>
    <r>
      <rPr>
        <b/>
        <sz val="9"/>
        <rFont val="Calibri"/>
        <family val="2"/>
        <scheme val="minor"/>
      </rPr>
      <t xml:space="preserve">  </t>
    </r>
  </si>
  <si>
    <t xml:space="preserve">Other    </t>
  </si>
  <si>
    <t xml:space="preserve"> </t>
  </si>
  <si>
    <t>1. &amp; 11.</t>
  </si>
  <si>
    <t>1. &amp;11.</t>
  </si>
  <si>
    <t>Admin &amp; Legal    (1.)</t>
  </si>
  <si>
    <t>Architectural                                     and  Engineering                           (4.)</t>
  </si>
  <si>
    <t>Site Work                       (7.)</t>
  </si>
  <si>
    <t>Construction                                                                                         (9.)</t>
  </si>
  <si>
    <t>Equipment                                                       (10.)</t>
  </si>
  <si>
    <t>Invoice Total</t>
  </si>
  <si>
    <t>OTBTOP-16</t>
  </si>
  <si>
    <t>Microwave Radios; Patch Cables; OT Personnel Mar'11; Travel</t>
  </si>
  <si>
    <t>1.Admn&amp;Legal
2.Land,Struc 
3.Relocation
4.Arch&amp;Eng
5.OthrArch&amp;Eng
6.InspectionFee
7.Site Work
8.Demolition
9.Const
10. Equip
11. Misc</t>
  </si>
  <si>
    <t>OEMS0011</t>
  </si>
  <si>
    <t>Engineering Services/installation services; Tower Steel-Five Forks, Weirton</t>
  </si>
  <si>
    <t>OEMS0012</t>
  </si>
  <si>
    <t>Engineering Services/installation services; Tower Steel-Greenbrier MTN, Glenville, Williamson, Long Ridge</t>
  </si>
  <si>
    <t>Communications BLDG - Kenna, Long Ridge, Cleveland MTN, Weirton, Snoeshow MTN, Greenbrier MTN</t>
  </si>
  <si>
    <t>OEMS0013</t>
  </si>
  <si>
    <t>OEMS0014</t>
  </si>
  <si>
    <t>Communications BLDG -  Spencer, Five Forks, Glenville</t>
  </si>
  <si>
    <t>OTBTOP-18</t>
  </si>
  <si>
    <t>Verizon - personnel Project Mngr &amp; Proj Engineer March/april 2011</t>
  </si>
  <si>
    <t>LCC</t>
  </si>
  <si>
    <t>LCC001</t>
  </si>
  <si>
    <t>9,7</t>
  </si>
  <si>
    <t>MA</t>
  </si>
  <si>
    <t>MA-0008</t>
  </si>
  <si>
    <t>MA-0009</t>
  </si>
  <si>
    <t>Personnel Services April &amp; Supplies</t>
  </si>
  <si>
    <t>Personnel Services May &amp; Supplies</t>
  </si>
  <si>
    <t>1,11</t>
  </si>
  <si>
    <t>OTBTOP-24</t>
  </si>
  <si>
    <t xml:space="preserve">Verizon - personnel Project Mngr &amp; Proj Engineer May/June 2011 </t>
  </si>
  <si>
    <t>10,9</t>
  </si>
  <si>
    <t>OTBTOP-22</t>
  </si>
  <si>
    <t xml:space="preserve">Fiber optic buildout </t>
  </si>
  <si>
    <t>OTBTOP-21</t>
  </si>
  <si>
    <t>Router Shipment</t>
  </si>
  <si>
    <t>OTBTOP-19</t>
  </si>
  <si>
    <t>OTBTOP-20</t>
  </si>
  <si>
    <t>Verizon - personnel Project Mngr &amp; Proj Engineer May/June 2011</t>
  </si>
  <si>
    <t>LCC002</t>
  </si>
  <si>
    <t>LCC003</t>
  </si>
  <si>
    <t>LCC004</t>
  </si>
  <si>
    <t>7,9</t>
  </si>
  <si>
    <t>Tower buildout</t>
  </si>
  <si>
    <t>OTBTOP-17</t>
  </si>
  <si>
    <t>Verizon Personnel Services MAY 2011</t>
  </si>
  <si>
    <t>OTBTOP-25</t>
  </si>
  <si>
    <t>LCC005</t>
  </si>
  <si>
    <t>Other Archictural 
and Engr
(5.)</t>
  </si>
  <si>
    <t>%Remaining</t>
  </si>
  <si>
    <r>
      <t xml:space="preserve">Miscellaneous      (11.)                        </t>
    </r>
    <r>
      <rPr>
        <b/>
        <sz val="8"/>
        <color theme="1"/>
        <rFont val="Calibri"/>
        <family val="2"/>
        <scheme val="minor"/>
      </rPr>
      <t>(Office Supplies,  Computers, Travel,
Per diem etc)</t>
    </r>
  </si>
  <si>
    <t>New 
Microwave Towers</t>
  </si>
  <si>
    <t>Fiber Build 
- Green Bank /NRAO</t>
  </si>
  <si>
    <t xml:space="preserve">Microwave 
const; 
switching, 
etc </t>
  </si>
  <si>
    <t>Including 
Match 
Funding</t>
  </si>
  <si>
    <r>
      <t xml:space="preserve">Total Grant </t>
    </r>
    <r>
      <rPr>
        <b/>
        <sz val="8"/>
        <color rgb="FFFF0000"/>
        <rFont val="Calibri"/>
        <family val="2"/>
        <scheme val="minor"/>
      </rPr>
      <t>Federal Funding</t>
    </r>
  </si>
  <si>
    <t>Land &amp; 
Structures  
(2.)</t>
  </si>
  <si>
    <t>Total 
Drawdown
to Date</t>
  </si>
  <si>
    <t>%  
Spent</t>
  </si>
  <si>
    <t>LCC006</t>
  </si>
  <si>
    <t>OTBTOP-26</t>
  </si>
  <si>
    <t>OTBTOP-27</t>
  </si>
  <si>
    <t>OTBTOP-28</t>
  </si>
  <si>
    <t>OEMS0015</t>
  </si>
  <si>
    <t>OEMS0016</t>
  </si>
  <si>
    <t>OEMS0017</t>
  </si>
  <si>
    <t>Personnel Services</t>
  </si>
  <si>
    <t>LCC007</t>
  </si>
  <si>
    <t>OEMS0018</t>
  </si>
  <si>
    <t>OEMS0019</t>
  </si>
  <si>
    <t>OEMS0020</t>
  </si>
  <si>
    <t>Date Sent 
to GEO</t>
  </si>
  <si>
    <t>OTBTOP29</t>
  </si>
  <si>
    <t>OTBTOP30</t>
  </si>
  <si>
    <t>OTBTOP31</t>
  </si>
  <si>
    <t>OEMS0021</t>
  </si>
  <si>
    <t>OEMS0022</t>
  </si>
  <si>
    <t>OEMS0023</t>
  </si>
  <si>
    <t>OEMS0024</t>
  </si>
  <si>
    <t>Engineering, Construction, MISC.</t>
  </si>
  <si>
    <t>LCC008</t>
  </si>
  <si>
    <t>LCC009</t>
  </si>
  <si>
    <t>Engineering, Equipment</t>
  </si>
  <si>
    <t>Tower Construction</t>
  </si>
  <si>
    <t>Payroll, MISC</t>
  </si>
  <si>
    <t>OTBTOP32</t>
  </si>
  <si>
    <t>OTBTOP33</t>
  </si>
  <si>
    <t>OTBTOP34</t>
  </si>
  <si>
    <t>SUM CHECK</t>
  </si>
  <si>
    <t>LCC010</t>
  </si>
  <si>
    <t>LCC011</t>
  </si>
  <si>
    <t>LCC012</t>
  </si>
  <si>
    <t>LCC013</t>
  </si>
  <si>
    <t>OTBTOP36</t>
  </si>
  <si>
    <t>OEMS0025</t>
  </si>
  <si>
    <t>OEMS0026</t>
  </si>
  <si>
    <t>OEMS0027</t>
  </si>
  <si>
    <t>4,10,11</t>
  </si>
  <si>
    <t>Payroll</t>
  </si>
  <si>
    <t>LCC014</t>
  </si>
  <si>
    <t>LCC015</t>
  </si>
  <si>
    <t>LCC016</t>
  </si>
  <si>
    <t>OTBTOP35</t>
  </si>
  <si>
    <t>OTBTOP37</t>
  </si>
  <si>
    <t>OTBTOP38</t>
  </si>
  <si>
    <t>OTBTOP39</t>
  </si>
  <si>
    <t>OTBTOP40</t>
  </si>
  <si>
    <t>OTBTOP41</t>
  </si>
  <si>
    <t>PAYROLL</t>
  </si>
  <si>
    <t>WVOT/FTR</t>
  </si>
  <si>
    <t>OEMS0029</t>
  </si>
  <si>
    <t>OEMS0030</t>
  </si>
  <si>
    <t>OEMS0031</t>
  </si>
  <si>
    <t>OEMS0032</t>
  </si>
  <si>
    <t>,</t>
  </si>
  <si>
    <t>OEMS0033</t>
  </si>
  <si>
    <t>Freight</t>
  </si>
  <si>
    <t>OTBTOP42</t>
  </si>
  <si>
    <t>OEMS0028</t>
  </si>
  <si>
    <t>OEMS0034</t>
  </si>
  <si>
    <t>OEMS0035</t>
  </si>
  <si>
    <t>OEMS0036</t>
  </si>
  <si>
    <t>OEMS0037</t>
  </si>
  <si>
    <t>OEMS0038</t>
  </si>
  <si>
    <t>OEMS0039</t>
  </si>
  <si>
    <t>OEMS0040</t>
  </si>
  <si>
    <t>10,4</t>
  </si>
  <si>
    <t>4,11</t>
  </si>
  <si>
    <t>9,10</t>
  </si>
  <si>
    <t>OTBTOP45</t>
  </si>
  <si>
    <t>OTBTOP43</t>
  </si>
  <si>
    <t>LCC017-LCC020</t>
  </si>
  <si>
    <t>LCC021-LCC027</t>
  </si>
  <si>
    <t>LCC028-LCC029</t>
  </si>
  <si>
    <t>LCC030-LCC034</t>
  </si>
  <si>
    <t>LCC035-LCC036</t>
  </si>
  <si>
    <t>LCC037</t>
  </si>
  <si>
    <t>OEMS0041</t>
  </si>
  <si>
    <t>OEMS0044</t>
  </si>
  <si>
    <t>OTBTOP46</t>
  </si>
  <si>
    <t>OTBTOP47</t>
  </si>
  <si>
    <t>LCC038</t>
  </si>
  <si>
    <t>OEMS0042</t>
  </si>
  <si>
    <t>OEMS0043</t>
  </si>
  <si>
    <t>LCC039</t>
  </si>
  <si>
    <t>LCC040</t>
  </si>
  <si>
    <t>LCC041</t>
  </si>
  <si>
    <t>LCC042</t>
  </si>
  <si>
    <t>LCC043</t>
  </si>
  <si>
    <t>LCC044</t>
  </si>
  <si>
    <t>OEMS0045</t>
  </si>
  <si>
    <t>4,9</t>
  </si>
  <si>
    <t>OTBTOP48</t>
  </si>
  <si>
    <t>9,11</t>
  </si>
  <si>
    <t>LCC045</t>
  </si>
  <si>
    <t>OEMS0046</t>
  </si>
  <si>
    <t>OEMS0047</t>
  </si>
  <si>
    <t>OEMS0048</t>
  </si>
  <si>
    <t>OEMS0049</t>
  </si>
  <si>
    <t>OEMS0050</t>
  </si>
  <si>
    <t>OEMS0051</t>
  </si>
  <si>
    <t>OEMS0052</t>
  </si>
  <si>
    <t>4,5</t>
  </si>
  <si>
    <t>MA-0007</t>
  </si>
  <si>
    <t>MA-0006</t>
  </si>
  <si>
    <t>MA-0005</t>
  </si>
  <si>
    <t>MA-0004</t>
  </si>
  <si>
    <t>MA-0003</t>
  </si>
  <si>
    <t>MA-0002</t>
  </si>
  <si>
    <t>MA-0001</t>
  </si>
  <si>
    <t>MA-0010</t>
  </si>
  <si>
    <t>MA-0011</t>
  </si>
  <si>
    <t>MA-0012</t>
  </si>
  <si>
    <t>MA-0013</t>
  </si>
  <si>
    <t>MA-0014</t>
  </si>
  <si>
    <t>MA-0015</t>
  </si>
  <si>
    <t>MA-0016</t>
  </si>
  <si>
    <t>MA-0017</t>
  </si>
  <si>
    <t>MA-0018</t>
  </si>
  <si>
    <t>MA00019</t>
  </si>
  <si>
    <t>OTBTOP49</t>
  </si>
  <si>
    <t>OTBTOP50</t>
  </si>
  <si>
    <t>OEMS0054</t>
  </si>
  <si>
    <t>OEMS0055</t>
  </si>
  <si>
    <t>OEMS0056</t>
  </si>
  <si>
    <t>OEMS0057</t>
  </si>
  <si>
    <t>LCC046</t>
  </si>
  <si>
    <t>LCC047</t>
  </si>
  <si>
    <t>LCC048</t>
  </si>
  <si>
    <t>LCC049</t>
  </si>
  <si>
    <t>LCC050</t>
  </si>
  <si>
    <t>LCC051</t>
  </si>
  <si>
    <t>LCC052</t>
  </si>
  <si>
    <t>LCC053</t>
  </si>
  <si>
    <t>LCC054</t>
  </si>
  <si>
    <t>MA00020</t>
  </si>
  <si>
    <t>OEMS0058</t>
  </si>
  <si>
    <t>FRONTIER10</t>
  </si>
  <si>
    <t>FRONTIER11</t>
  </si>
  <si>
    <t>FRONTIER12</t>
  </si>
  <si>
    <t>FRONTIER13</t>
  </si>
  <si>
    <t>FRONTIER14</t>
  </si>
  <si>
    <t>FRONTIER15</t>
  </si>
  <si>
    <t>FRONTIER16</t>
  </si>
  <si>
    <t>FRONTIER17</t>
  </si>
  <si>
    <t>FRONTIER18</t>
  </si>
  <si>
    <t>FRONTIER19</t>
  </si>
  <si>
    <t>FRONTIER20</t>
  </si>
  <si>
    <t>FRONTIER21</t>
  </si>
  <si>
    <t>FRONTIER22</t>
  </si>
  <si>
    <t>FRONTIER23</t>
  </si>
  <si>
    <t>FRONTIER24</t>
  </si>
  <si>
    <t>FRONTIER25</t>
  </si>
  <si>
    <t>FRONTIER26</t>
  </si>
  <si>
    <t>FRONTIER27</t>
  </si>
  <si>
    <t>FRONTIER28</t>
  </si>
  <si>
    <t>FRONTIER29</t>
  </si>
  <si>
    <t>FRONTIER30</t>
  </si>
  <si>
    <t>FRONTIER31</t>
  </si>
  <si>
    <t>FRONTIER32</t>
  </si>
  <si>
    <t>OEMS0059</t>
  </si>
  <si>
    <t>OEMS0060</t>
  </si>
  <si>
    <t>OEMS0061</t>
  </si>
  <si>
    <t>LCC055</t>
  </si>
  <si>
    <t>FRONTIER34</t>
  </si>
  <si>
    <t>MA00021</t>
  </si>
  <si>
    <t>LCC0056</t>
  </si>
  <si>
    <t>Engineering</t>
  </si>
  <si>
    <t>OEMS0063</t>
  </si>
  <si>
    <t>OEMS0062</t>
  </si>
  <si>
    <t>FRONTIER35</t>
  </si>
  <si>
    <t>FRONTIER36</t>
  </si>
  <si>
    <t>FRONTIER38</t>
  </si>
  <si>
    <t>OTBTOP53</t>
  </si>
  <si>
    <t>OEMS0064</t>
  </si>
  <si>
    <t>OEMS0065</t>
  </si>
  <si>
    <t>FRONTIER37</t>
  </si>
  <si>
    <t>MA00022</t>
  </si>
  <si>
    <t>LCC0057</t>
  </si>
  <si>
    <t>LCC0058</t>
  </si>
  <si>
    <t>LCC0060</t>
  </si>
  <si>
    <t>LCC0061</t>
  </si>
  <si>
    <t>LCC0062</t>
  </si>
  <si>
    <t>LCC0063</t>
  </si>
  <si>
    <t>LCC0064</t>
  </si>
  <si>
    <t>LCC0065</t>
  </si>
  <si>
    <t>LCC0066</t>
  </si>
  <si>
    <t>LCC0067</t>
  </si>
  <si>
    <t>LCC0068</t>
  </si>
  <si>
    <t>LCC0069</t>
  </si>
  <si>
    <t>LCC0070</t>
  </si>
  <si>
    <t>LCC0071</t>
  </si>
  <si>
    <t>LCC0072</t>
  </si>
  <si>
    <t>LCC0073</t>
  </si>
  <si>
    <t>LCC0074</t>
  </si>
  <si>
    <t>LCC0075</t>
  </si>
  <si>
    <t>LCC0076</t>
  </si>
  <si>
    <t>LCC0077</t>
  </si>
  <si>
    <t>LCC0078</t>
  </si>
  <si>
    <t>LCC0079</t>
  </si>
  <si>
    <t>LCC0080</t>
  </si>
  <si>
    <t>LCC0081</t>
  </si>
  <si>
    <t>LCC0082</t>
  </si>
  <si>
    <t>LCC0083</t>
  </si>
  <si>
    <t>LCC0084</t>
  </si>
  <si>
    <t>LCC0085</t>
  </si>
  <si>
    <t>LCC0086</t>
  </si>
  <si>
    <t>LCC0087</t>
  </si>
  <si>
    <t>LCC0088</t>
  </si>
  <si>
    <t>LCC0089</t>
  </si>
  <si>
    <t>LCC0090</t>
  </si>
  <si>
    <t>LCC0091</t>
  </si>
  <si>
    <t>LCC0092</t>
  </si>
  <si>
    <t>LCC0093</t>
  </si>
  <si>
    <t>LCC0094</t>
  </si>
  <si>
    <t>OEMS0066</t>
  </si>
  <si>
    <t>OEMS0067</t>
  </si>
  <si>
    <t>OEMS0069</t>
  </si>
  <si>
    <t>OEMS0068</t>
  </si>
  <si>
    <t>OEMS0070</t>
  </si>
  <si>
    <t>OEMS0071</t>
  </si>
  <si>
    <t>Fibrebond BLDG</t>
  </si>
  <si>
    <t>OTBTOP51</t>
  </si>
  <si>
    <t>LCC0095</t>
  </si>
  <si>
    <t>LCC0096</t>
  </si>
  <si>
    <t>LCC0097</t>
  </si>
  <si>
    <t>LCC0098</t>
  </si>
  <si>
    <t>LCC0059</t>
  </si>
  <si>
    <t>OEMS0073</t>
  </si>
  <si>
    <t>OEMS0074</t>
  </si>
  <si>
    <t>OEMS0072</t>
  </si>
  <si>
    <t>OEMS0084</t>
  </si>
  <si>
    <t>OEMS0083</t>
  </si>
  <si>
    <t>OEMS0082</t>
  </si>
  <si>
    <t>OEMS0075</t>
  </si>
  <si>
    <t>4,10</t>
  </si>
  <si>
    <t>MA00024</t>
  </si>
  <si>
    <t>LCC0099</t>
  </si>
  <si>
    <t>LCC0100</t>
  </si>
  <si>
    <t>LCC0101</t>
  </si>
  <si>
    <t>LCC0102</t>
  </si>
  <si>
    <t>LCC0103</t>
  </si>
  <si>
    <t>LCC0104</t>
  </si>
  <si>
    <t>LCC0105</t>
  </si>
  <si>
    <t>LCC0106</t>
  </si>
  <si>
    <t>LCC0107</t>
  </si>
  <si>
    <t>LCC0108</t>
  </si>
  <si>
    <t>OTBTOP55</t>
  </si>
  <si>
    <t>OEMS0086</t>
  </si>
  <si>
    <t>MA00023</t>
  </si>
  <si>
    <t>OTBTOP56</t>
  </si>
  <si>
    <t>WVNET</t>
  </si>
  <si>
    <t>OEMS0088</t>
  </si>
  <si>
    <t>OEMS0089</t>
  </si>
  <si>
    <t>FRONTIER41</t>
  </si>
  <si>
    <t>FRONTIER42</t>
  </si>
  <si>
    <t>FRONTIER43</t>
  </si>
  <si>
    <t>FRONTIER44</t>
  </si>
  <si>
    <t>FRONTIER45</t>
  </si>
  <si>
    <t>FRONTIER46</t>
  </si>
  <si>
    <t>FRONTIER47</t>
  </si>
  <si>
    <t>FRONTIER48</t>
  </si>
  <si>
    <t>OEMS0090</t>
  </si>
  <si>
    <t>OEMS0092</t>
  </si>
  <si>
    <t>OEMS0093</t>
  </si>
  <si>
    <t>OEMS0094</t>
  </si>
  <si>
    <t>MA00025</t>
  </si>
  <si>
    <t>LCC0109</t>
  </si>
  <si>
    <t>LCC0110</t>
  </si>
  <si>
    <t>LCC0111</t>
  </si>
  <si>
    <t>LCC0112</t>
  </si>
  <si>
    <t>LCC0113</t>
  </si>
  <si>
    <t>LCC0114</t>
  </si>
  <si>
    <t>FRONTIER40</t>
  </si>
  <si>
    <t>OEMS0096</t>
  </si>
  <si>
    <t>OEMS0097</t>
  </si>
  <si>
    <t>OEMS0098</t>
  </si>
  <si>
    <t>MA00026</t>
  </si>
  <si>
    <t>LCC0115</t>
  </si>
  <si>
    <t>LCC0116</t>
  </si>
  <si>
    <t>LCC0117</t>
  </si>
  <si>
    <t>LCC0118</t>
  </si>
  <si>
    <t>OEMS0101</t>
  </si>
  <si>
    <t>OEMS0102</t>
  </si>
  <si>
    <t>OEMS0095</t>
  </si>
  <si>
    <t>OEMS0099</t>
  </si>
  <si>
    <t>OEMS0100</t>
  </si>
  <si>
    <t>OTBTOP54</t>
  </si>
  <si>
    <t>OTBTOP57</t>
  </si>
  <si>
    <t>OTBTOP58</t>
  </si>
  <si>
    <t>OTBTOP59</t>
  </si>
  <si>
    <t>OTBTOP60</t>
  </si>
  <si>
    <t>OEMS0103</t>
  </si>
  <si>
    <t>OEMS0104</t>
  </si>
  <si>
    <t>OEMS0091</t>
  </si>
  <si>
    <t>MA00027</t>
  </si>
  <si>
    <t>Senior Personnel Services</t>
  </si>
  <si>
    <t>Project MGMT</t>
  </si>
  <si>
    <t>Computers and Access</t>
  </si>
  <si>
    <t>Engineering Services</t>
  </si>
  <si>
    <t>Towers and Freight</t>
  </si>
  <si>
    <t>Tower Steel</t>
  </si>
  <si>
    <t>Misc. Office Supplies</t>
  </si>
  <si>
    <t>Payroll, Misc</t>
  </si>
  <si>
    <t>Contractor Payroll</t>
  </si>
  <si>
    <t>Project MGMT, MISC</t>
  </si>
  <si>
    <t>Testing and Project MGMT</t>
  </si>
  <si>
    <t>LCR Construction</t>
  </si>
  <si>
    <t>Supplies &amp; Payroll</t>
  </si>
  <si>
    <t>Project MGMT and Support</t>
  </si>
  <si>
    <t>Freight, Microwave Equipment, Engineering</t>
  </si>
  <si>
    <t>Equipment and Engineering</t>
  </si>
  <si>
    <t>Engineering and Misc</t>
  </si>
  <si>
    <t>Equipment and Construction</t>
  </si>
  <si>
    <t>Equipment</t>
  </si>
  <si>
    <t>Tower Accessories</t>
  </si>
  <si>
    <t>Storage Tank</t>
  </si>
  <si>
    <t>Audit Fees</t>
  </si>
  <si>
    <t>Site Work and Tower Construction</t>
  </si>
  <si>
    <t>Engineering and Freight</t>
  </si>
  <si>
    <t>Microwave Equipment</t>
  </si>
  <si>
    <t>Payroll and Travel</t>
  </si>
  <si>
    <t>Engineering and Legal Fees</t>
  </si>
  <si>
    <t>Engineering and Testing</t>
  </si>
  <si>
    <t>Engineering and Environmental</t>
  </si>
  <si>
    <t>Payroll, Workers Comp</t>
  </si>
  <si>
    <t>Fuel Tanks</t>
  </si>
  <si>
    <t>Freight and Engineering</t>
  </si>
  <si>
    <t>Engineering and Microwave Equipment</t>
  </si>
  <si>
    <t>Payroll and Office Supplies</t>
  </si>
  <si>
    <t>DHHR Fuel</t>
  </si>
  <si>
    <t>Vehicle Rental and Travel</t>
  </si>
  <si>
    <t>FRONTIER49</t>
  </si>
  <si>
    <t>Project Management</t>
  </si>
  <si>
    <t>WVU</t>
  </si>
  <si>
    <t>WVU 1</t>
  </si>
  <si>
    <t>Fiber Testing and Repair</t>
  </si>
  <si>
    <t>MA00028</t>
  </si>
  <si>
    <t>Admin Payroll</t>
  </si>
  <si>
    <t>OEMS0105</t>
  </si>
  <si>
    <t>OEMS0106</t>
  </si>
  <si>
    <t>OEMS0107</t>
  </si>
  <si>
    <t>OEMS0108</t>
  </si>
  <si>
    <t>OEMS0109</t>
  </si>
  <si>
    <t>OEMS0053</t>
  </si>
  <si>
    <t>OEMS0076</t>
  </si>
  <si>
    <t>OEMS0077</t>
  </si>
  <si>
    <t>OEMS0079</t>
  </si>
  <si>
    <t>OEMS0080</t>
  </si>
  <si>
    <t>OEMS0081</t>
  </si>
  <si>
    <t>OEMS0085</t>
  </si>
  <si>
    <t>OEMS0111</t>
  </si>
  <si>
    <t>OEMS0110</t>
  </si>
  <si>
    <t>LCC0119</t>
  </si>
  <si>
    <t>LCC0120</t>
  </si>
  <si>
    <t>LCC0121</t>
  </si>
  <si>
    <t>LCC0122</t>
  </si>
  <si>
    <t>OEMS0078</t>
  </si>
  <si>
    <t>OEMS0112</t>
  </si>
  <si>
    <t>Site Work</t>
  </si>
  <si>
    <t>LCC0123</t>
  </si>
  <si>
    <t>LCC0124</t>
  </si>
  <si>
    <t>LCC0125</t>
  </si>
  <si>
    <t>LCC0126</t>
  </si>
  <si>
    <t>LCC0127</t>
  </si>
  <si>
    <t>MA00029</t>
  </si>
  <si>
    <t>LCC0128</t>
  </si>
  <si>
    <t>LCC0129</t>
  </si>
  <si>
    <t>LCC0130</t>
  </si>
  <si>
    <t>LCC0131</t>
  </si>
  <si>
    <t>LCC0132</t>
  </si>
  <si>
    <t>LCC0133</t>
  </si>
  <si>
    <t>LCC0134</t>
  </si>
  <si>
    <t>LCC0135</t>
  </si>
  <si>
    <t>LCC0136</t>
  </si>
  <si>
    <t>LCC0137</t>
  </si>
  <si>
    <t>LCC0138</t>
  </si>
  <si>
    <t>LCC0139</t>
  </si>
  <si>
    <t>LCC0140</t>
  </si>
  <si>
    <t>LCC0141</t>
  </si>
  <si>
    <t>MA00030</t>
  </si>
  <si>
    <t>MA00031</t>
  </si>
  <si>
    <t>OTBTOP63</t>
  </si>
  <si>
    <t>FRONTIER53</t>
  </si>
  <si>
    <t>FRONTIER54</t>
  </si>
  <si>
    <t>FRONTIER56</t>
  </si>
  <si>
    <t>FRONTIER59</t>
  </si>
  <si>
    <t>FRONTIER60</t>
  </si>
  <si>
    <t>FRONTIER61</t>
  </si>
  <si>
    <t>FRONTIER62</t>
  </si>
  <si>
    <t>FRONTIER63</t>
  </si>
  <si>
    <t>FRONTIER64</t>
  </si>
  <si>
    <t>LCC142</t>
  </si>
  <si>
    <t>LCC143</t>
  </si>
  <si>
    <t>LCC144</t>
  </si>
  <si>
    <t>LCC145</t>
  </si>
  <si>
    <t>LCC146</t>
  </si>
  <si>
    <t>LCC147</t>
  </si>
  <si>
    <t>LCC148</t>
  </si>
  <si>
    <t>LCC149</t>
  </si>
  <si>
    <t>LCC150</t>
  </si>
  <si>
    <t>LCC151</t>
  </si>
  <si>
    <t>LCC152</t>
  </si>
  <si>
    <t>LCC153</t>
  </si>
  <si>
    <t>LCC154</t>
  </si>
  <si>
    <t>LCC155</t>
  </si>
  <si>
    <t>LCC156</t>
  </si>
  <si>
    <t>LCC157</t>
  </si>
  <si>
    <t>OTBTOP64</t>
  </si>
  <si>
    <t>OTBTOP65</t>
  </si>
  <si>
    <t>OTBTOP66</t>
  </si>
  <si>
    <t>FRONTIER52</t>
  </si>
  <si>
    <t>FRONTIER55</t>
  </si>
  <si>
    <t>FRONTIER57</t>
  </si>
  <si>
    <t>FRONTIER58</t>
  </si>
  <si>
    <t>FRONTIER66</t>
  </si>
  <si>
    <t>FRONTIER67</t>
  </si>
  <si>
    <t>FRONTIER69</t>
  </si>
  <si>
    <t>FRONTIER70</t>
  </si>
  <si>
    <t>FRONTIER71</t>
  </si>
  <si>
    <t>FRONTIER72</t>
  </si>
  <si>
    <t>OTBTOP68</t>
  </si>
  <si>
    <t>OEMS0113</t>
  </si>
  <si>
    <t>OEMS0115</t>
  </si>
  <si>
    <t>OEMS0116</t>
  </si>
  <si>
    <t>OEMS0117</t>
  </si>
  <si>
    <t>LCC158</t>
  </si>
  <si>
    <t>LCC159</t>
  </si>
  <si>
    <t>LCC160</t>
  </si>
  <si>
    <t>LCC161</t>
  </si>
  <si>
    <t>LCC162</t>
  </si>
  <si>
    <t>LCC163</t>
  </si>
  <si>
    <t>LCC164</t>
  </si>
  <si>
    <t>LCC165</t>
  </si>
  <si>
    <t>OEMS0118</t>
  </si>
  <si>
    <t>OTBTOP67</t>
  </si>
  <si>
    <t>OTBTOP69</t>
  </si>
  <si>
    <t>OTBTOP70</t>
  </si>
  <si>
    <t>LCC167</t>
  </si>
  <si>
    <t>LCC169</t>
  </si>
  <si>
    <t>LCC170</t>
  </si>
  <si>
    <t>LCC171</t>
  </si>
  <si>
    <t>LCC168</t>
  </si>
  <si>
    <t>LCC166</t>
  </si>
  <si>
    <t>OEMS0114</t>
  </si>
  <si>
    <t>FRONTIER75</t>
  </si>
  <si>
    <t>FRONTIER76</t>
  </si>
  <si>
    <t>FRONTIER77</t>
  </si>
  <si>
    <t>OTBTOP66C</t>
  </si>
  <si>
    <t>MA00032</t>
  </si>
  <si>
    <t>MA00034</t>
  </si>
  <si>
    <t>LCC172</t>
  </si>
  <si>
    <t>LCC173</t>
  </si>
  <si>
    <t>LCC174</t>
  </si>
  <si>
    <t>LCC175</t>
  </si>
  <si>
    <t>WVNET1</t>
  </si>
  <si>
    <t>Payroll, Equipment, Travel</t>
  </si>
  <si>
    <t>1,10,11</t>
  </si>
  <si>
    <t>FRONTIER87</t>
  </si>
  <si>
    <t>FRONTIER80</t>
  </si>
  <si>
    <t>FRONTIER83</t>
  </si>
  <si>
    <t>FRONTIER84</t>
  </si>
  <si>
    <t>FRONTIER89</t>
  </si>
  <si>
    <t>WVDE</t>
  </si>
  <si>
    <t>WVDE1</t>
  </si>
  <si>
    <t>MA00035</t>
  </si>
  <si>
    <t>OEMS0119</t>
  </si>
  <si>
    <t>Freight Charges</t>
  </si>
  <si>
    <t>FRONTIER01</t>
  </si>
  <si>
    <t>FRONTIER05</t>
  </si>
  <si>
    <t>FRONTIER04</t>
  </si>
  <si>
    <t>FRONTIER03</t>
  </si>
  <si>
    <t>FRONTIER02</t>
  </si>
  <si>
    <t>FRONTIER06</t>
  </si>
  <si>
    <t>FRONTIER07</t>
  </si>
  <si>
    <t>FRONTIER08</t>
  </si>
  <si>
    <t>FRONTIER09</t>
  </si>
  <si>
    <t>OTBTOP71</t>
  </si>
  <si>
    <t>OTBTOP73</t>
  </si>
  <si>
    <t>2,4</t>
  </si>
  <si>
    <t>2,4,10</t>
  </si>
  <si>
    <t>2,9</t>
  </si>
  <si>
    <t>2,9,10</t>
  </si>
  <si>
    <t>4,9,10</t>
  </si>
  <si>
    <t>2,4,9,10</t>
  </si>
  <si>
    <t>4,10,9</t>
  </si>
  <si>
    <t>2,4,9</t>
  </si>
  <si>
    <t>Site Work and Tower buildout</t>
  </si>
  <si>
    <t>RETURN</t>
  </si>
  <si>
    <t>1,4</t>
  </si>
  <si>
    <t>OTBTOP74</t>
  </si>
  <si>
    <t>FRONTIER82</t>
  </si>
  <si>
    <t>FRONTIER97</t>
  </si>
  <si>
    <t>FRONTIER98</t>
  </si>
  <si>
    <t>MATCH</t>
  </si>
  <si>
    <t>FRONTIER79</t>
  </si>
  <si>
    <t>LCC176</t>
  </si>
  <si>
    <t>LCC177</t>
  </si>
  <si>
    <t>LCC178</t>
  </si>
  <si>
    <t>LCC180</t>
  </si>
  <si>
    <t>MA00036</t>
  </si>
  <si>
    <t>LCC0179</t>
  </si>
  <si>
    <t>OTBTOP75</t>
  </si>
  <si>
    <t>OTBTOP76</t>
  </si>
  <si>
    <t>OTBTOP77</t>
  </si>
  <si>
    <t>WVU Equipment</t>
  </si>
  <si>
    <t>FRONTIER78</t>
  </si>
  <si>
    <t>FRONTIER99</t>
  </si>
  <si>
    <t>FRONTIER101</t>
  </si>
  <si>
    <t>OTBTOP72</t>
  </si>
  <si>
    <t>GEO</t>
  </si>
  <si>
    <t>GEO-1</t>
  </si>
  <si>
    <t>MOU WORK</t>
  </si>
  <si>
    <t>FRONTIER102</t>
  </si>
  <si>
    <t>FRONTIER103</t>
  </si>
  <si>
    <t>FRONTIER107</t>
  </si>
  <si>
    <t>Revised 12-12-13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</si>
</sst>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7" fillId="4" borderId="28" xfId="0" applyNumberFormat="1" applyFont="1" applyFill="1" applyBorder="1" applyAlignment="1">
      <alignment horizontal="center" vertical="center"/>
    </xf>
    <xf numFmtId="2" fontId="7" fillId="4" borderId="31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164" fontId="1" fillId="5" borderId="32" xfId="0" applyNumberFormat="1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164" fontId="7" fillId="4" borderId="9" xfId="0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8" fontId="13" fillId="3" borderId="26" xfId="0" applyNumberFormat="1" applyFont="1" applyFill="1" applyBorder="1" applyAlignment="1">
      <alignment horizontal="center" vertical="center" wrapText="1"/>
    </xf>
    <xf numFmtId="8" fontId="5" fillId="3" borderId="37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14" fontId="0" fillId="12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164" fontId="0" fillId="10" borderId="29" xfId="0" applyNumberFormat="1" applyFill="1" applyBorder="1" applyAlignment="1">
      <alignment horizontal="center" vertical="center" wrapText="1"/>
    </xf>
    <xf numFmtId="164" fontId="0" fillId="9" borderId="30" xfId="0" applyNumberFormat="1" applyFill="1" applyBorder="1" applyAlignment="1">
      <alignment horizontal="center" vertical="center" wrapText="1"/>
    </xf>
    <xf numFmtId="164" fontId="0" fillId="12" borderId="20" xfId="0" applyNumberForma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10" fontId="0" fillId="8" borderId="29" xfId="0" applyNumberFormat="1" applyFill="1" applyBorder="1" applyAlignment="1">
      <alignment horizontal="center" vertical="center"/>
    </xf>
    <xf numFmtId="164" fontId="1" fillId="8" borderId="19" xfId="0" applyNumberFormat="1" applyFont="1" applyFill="1" applyBorder="1" applyAlignment="1">
      <alignment horizontal="center" vertical="center"/>
    </xf>
    <xf numFmtId="164" fontId="0" fillId="8" borderId="20" xfId="0" applyNumberFormat="1" applyFill="1" applyBorder="1" applyAlignment="1">
      <alignment horizontal="center" vertical="center"/>
    </xf>
    <xf numFmtId="164" fontId="1" fillId="7" borderId="21" xfId="0" applyNumberFormat="1" applyFont="1" applyFill="1" applyBorder="1" applyAlignment="1">
      <alignment horizontal="center" vertical="center"/>
    </xf>
    <xf numFmtId="164" fontId="1" fillId="7" borderId="20" xfId="0" applyNumberFormat="1" applyFont="1" applyFill="1" applyBorder="1" applyAlignment="1">
      <alignment horizontal="center" vertical="center"/>
    </xf>
    <xf numFmtId="164" fontId="1" fillId="5" borderId="31" xfId="0" applyNumberFormat="1" applyFont="1" applyFill="1" applyBorder="1" applyAlignment="1">
      <alignment horizontal="center" vertical="center" wrapText="1"/>
    </xf>
    <xf numFmtId="164" fontId="1" fillId="7" borderId="17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4" fontId="8" fillId="5" borderId="31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164" fontId="1" fillId="7" borderId="41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/>
    </xf>
    <xf numFmtId="14" fontId="0" fillId="9" borderId="43" xfId="0" applyNumberFormat="1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/>
    </xf>
    <xf numFmtId="0" fontId="3" fillId="9" borderId="43" xfId="0" applyNumberFormat="1" applyFont="1" applyFill="1" applyBorder="1" applyAlignment="1">
      <alignment horizontal="center" vertical="center" wrapText="1"/>
    </xf>
    <xf numFmtId="164" fontId="0" fillId="9" borderId="43" xfId="0" applyNumberFormat="1" applyFill="1" applyBorder="1" applyAlignment="1">
      <alignment horizontal="center" vertical="center"/>
    </xf>
    <xf numFmtId="8" fontId="5" fillId="3" borderId="3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164" fontId="0" fillId="13" borderId="29" xfId="0" applyNumberFormat="1" applyFill="1" applyBorder="1" applyAlignment="1">
      <alignment horizontal="center" vertical="center" wrapText="1"/>
    </xf>
    <xf numFmtId="164" fontId="0" fillId="13" borderId="1" xfId="0" applyNumberFormat="1" applyFill="1" applyBorder="1" applyAlignment="1">
      <alignment horizontal="center" vertical="center"/>
    </xf>
    <xf numFmtId="8" fontId="5" fillId="3" borderId="0" xfId="0" applyNumberFormat="1" applyFont="1" applyFill="1" applyBorder="1" applyAlignment="1">
      <alignment horizontal="center" vertical="center" wrapText="1"/>
    </xf>
    <xf numFmtId="164" fontId="7" fillId="3" borderId="44" xfId="0" applyNumberFormat="1" applyFont="1" applyFill="1" applyBorder="1" applyAlignment="1">
      <alignment horizontal="center" vertical="center" wrapText="1"/>
    </xf>
    <xf numFmtId="164" fontId="7" fillId="3" borderId="4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9" fillId="3" borderId="44" xfId="0" applyNumberFormat="1" applyFont="1" applyFill="1" applyBorder="1" applyAlignment="1">
      <alignment horizontal="center" vertical="center" wrapText="1"/>
    </xf>
    <xf numFmtId="164" fontId="9" fillId="3" borderId="45" xfId="0" applyNumberFormat="1" applyFont="1" applyFill="1" applyBorder="1" applyAlignment="1">
      <alignment horizontal="center" vertical="center" wrapText="1"/>
    </xf>
    <xf numFmtId="164" fontId="9" fillId="3" borderId="46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14" fontId="0" fillId="11" borderId="7" xfId="0" applyNumberForma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 wrapText="1"/>
    </xf>
    <xf numFmtId="164" fontId="0" fillId="11" borderId="7" xfId="0" applyNumberFormat="1" applyFill="1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3" fillId="10" borderId="7" xfId="0" applyNumberFormat="1" applyFont="1" applyFill="1" applyBorder="1" applyAlignment="1">
      <alignment horizontal="center" vertical="center" wrapText="1"/>
    </xf>
    <xf numFmtId="164" fontId="0" fillId="10" borderId="7" xfId="0" applyNumberFormat="1" applyFill="1" applyBorder="1" applyAlignment="1">
      <alignment horizontal="center" vertical="center"/>
    </xf>
    <xf numFmtId="164" fontId="0" fillId="12" borderId="7" xfId="0" applyNumberForma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/>
    </xf>
    <xf numFmtId="14" fontId="0" fillId="13" borderId="7" xfId="0" applyNumberForma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14" fontId="0" fillId="12" borderId="7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3" fillId="9" borderId="43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left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164" fontId="0" fillId="14" borderId="19" xfId="0" applyNumberForma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15" borderId="47" xfId="0" applyNumberFormat="1" applyFill="1" applyBorder="1" applyAlignment="1">
      <alignment horizontal="center" vertical="center" wrapText="1"/>
    </xf>
    <xf numFmtId="164" fontId="0" fillId="11" borderId="19" xfId="0" applyNumberFormat="1" applyFill="1" applyBorder="1" applyAlignment="1">
      <alignment horizontal="center" vertical="center" wrapText="1"/>
    </xf>
    <xf numFmtId="164" fontId="0" fillId="9" borderId="48" xfId="0" applyNumberForma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0" fillId="12" borderId="48" xfId="0" applyNumberFormat="1" applyFill="1" applyBorder="1" applyAlignment="1">
      <alignment horizontal="center" vertical="center" wrapText="1"/>
    </xf>
    <xf numFmtId="164" fontId="0" fillId="11" borderId="26" xfId="0" applyNumberFormat="1" applyFill="1" applyBorder="1" applyAlignment="1">
      <alignment horizontal="center" vertical="center" wrapText="1"/>
    </xf>
    <xf numFmtId="164" fontId="0" fillId="14" borderId="41" xfId="0" applyNumberFormat="1" applyFill="1" applyBorder="1" applyAlignment="1">
      <alignment horizontal="center" vertical="center" wrapText="1"/>
    </xf>
    <xf numFmtId="164" fontId="0" fillId="15" borderId="48" xfId="0" applyNumberFormat="1" applyFill="1" applyBorder="1" applyAlignment="1">
      <alignment horizontal="center" vertical="center" wrapText="1"/>
    </xf>
    <xf numFmtId="164" fontId="0" fillId="13" borderId="48" xfId="0" applyNumberFormat="1" applyFill="1" applyBorder="1" applyAlignment="1">
      <alignment horizontal="center" vertical="center" wrapText="1"/>
    </xf>
    <xf numFmtId="164" fontId="0" fillId="10" borderId="48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horizontal="center" vertical="center" wrapText="1"/>
    </xf>
    <xf numFmtId="16" fontId="3" fillId="10" borderId="7" xfId="0" applyNumberFormat="1" applyFont="1" applyFill="1" applyBorder="1" applyAlignment="1">
      <alignment horizontal="center" vertical="center" wrapText="1"/>
    </xf>
    <xf numFmtId="164" fontId="0" fillId="10" borderId="7" xfId="0" applyNumberFormat="1" applyFont="1" applyFill="1" applyBorder="1" applyAlignment="1">
      <alignment horizontal="center" vertical="center"/>
    </xf>
    <xf numFmtId="164" fontId="0" fillId="13" borderId="7" xfId="0" applyNumberFormat="1" applyFont="1" applyFill="1" applyBorder="1" applyAlignment="1">
      <alignment horizontal="center" vertical="center"/>
    </xf>
    <xf numFmtId="164" fontId="0" fillId="11" borderId="7" xfId="0" applyNumberFormat="1" applyFill="1" applyBorder="1" applyAlignment="1">
      <alignment horizontal="center" vertical="center" wrapText="1"/>
    </xf>
    <xf numFmtId="164" fontId="0" fillId="10" borderId="7" xfId="0" applyNumberForma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14" fontId="0" fillId="12" borderId="14" xfId="0" applyNumberForma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3" fillId="12" borderId="14" xfId="0" applyFont="1" applyFill="1" applyBorder="1" applyAlignment="1">
      <alignment horizontal="left" vertical="center" wrapText="1"/>
    </xf>
    <xf numFmtId="0" fontId="3" fillId="12" borderId="14" xfId="0" applyNumberFormat="1" applyFont="1" applyFill="1" applyBorder="1" applyAlignment="1">
      <alignment horizontal="center" vertical="center" wrapText="1"/>
    </xf>
    <xf numFmtId="164" fontId="0" fillId="12" borderId="14" xfId="0" applyNumberFormat="1" applyFill="1" applyBorder="1" applyAlignment="1">
      <alignment horizontal="center" vertical="center"/>
    </xf>
    <xf numFmtId="164" fontId="0" fillId="10" borderId="14" xfId="0" applyNumberForma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11" borderId="49" xfId="0" applyFill="1" applyBorder="1" applyAlignment="1">
      <alignment horizontal="center" vertical="center"/>
    </xf>
    <xf numFmtId="14" fontId="0" fillId="11" borderId="45" xfId="0" applyNumberForma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/>
    </xf>
    <xf numFmtId="0" fontId="3" fillId="11" borderId="14" xfId="0" applyFont="1" applyFill="1" applyBorder="1" applyAlignment="1">
      <alignment horizontal="left" vertical="center" wrapText="1"/>
    </xf>
    <xf numFmtId="0" fontId="3" fillId="11" borderId="45" xfId="0" applyNumberFormat="1" applyFont="1" applyFill="1" applyBorder="1" applyAlignment="1">
      <alignment horizontal="center" vertical="center" wrapText="1"/>
    </xf>
    <xf numFmtId="164" fontId="0" fillId="11" borderId="45" xfId="0" applyNumberFormat="1" applyFill="1" applyBorder="1" applyAlignment="1">
      <alignment horizontal="center" vertical="center"/>
    </xf>
    <xf numFmtId="164" fontId="0" fillId="11" borderId="45" xfId="0" applyNumberFormat="1" applyFill="1" applyBorder="1" applyAlignment="1">
      <alignment horizontal="center" vertical="center" wrapText="1"/>
    </xf>
    <xf numFmtId="164" fontId="0" fillId="10" borderId="45" xfId="0" applyNumberFormat="1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14" fontId="0" fillId="10" borderId="45" xfId="0" applyNumberForma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center"/>
    </xf>
    <xf numFmtId="0" fontId="3" fillId="10" borderId="45" xfId="0" applyFont="1" applyFill="1" applyBorder="1" applyAlignment="1">
      <alignment horizontal="left" vertical="center" wrapText="1"/>
    </xf>
    <xf numFmtId="0" fontId="3" fillId="10" borderId="45" xfId="0" applyNumberFormat="1" applyFont="1" applyFill="1" applyBorder="1" applyAlignment="1">
      <alignment horizontal="center" vertical="center" wrapText="1"/>
    </xf>
    <xf numFmtId="0" fontId="0" fillId="13" borderId="49" xfId="0" applyFill="1" applyBorder="1" applyAlignment="1">
      <alignment horizontal="center" vertical="center"/>
    </xf>
    <xf numFmtId="14" fontId="0" fillId="13" borderId="45" xfId="0" applyNumberForma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center" vertical="center"/>
    </xf>
    <xf numFmtId="0" fontId="3" fillId="13" borderId="45" xfId="0" applyFont="1" applyFill="1" applyBorder="1" applyAlignment="1">
      <alignment horizontal="left" vertical="center" wrapText="1"/>
    </xf>
    <xf numFmtId="0" fontId="3" fillId="13" borderId="45" xfId="0" applyNumberFormat="1" applyFont="1" applyFill="1" applyBorder="1" applyAlignment="1">
      <alignment horizontal="center" vertical="center" wrapText="1"/>
    </xf>
    <xf numFmtId="164" fontId="0" fillId="13" borderId="45" xfId="0" applyNumberFormat="1" applyFill="1" applyBorder="1" applyAlignment="1">
      <alignment horizontal="center" vertical="center"/>
    </xf>
    <xf numFmtId="164" fontId="0" fillId="13" borderId="45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64" fontId="15" fillId="0" borderId="50" xfId="0" applyNumberFormat="1" applyFont="1" applyFill="1" applyBorder="1" applyAlignment="1">
      <alignment horizontal="center" vertical="center"/>
    </xf>
    <xf numFmtId="164" fontId="15" fillId="0" borderId="51" xfId="0" applyNumberFormat="1" applyFont="1" applyFill="1" applyBorder="1" applyAlignment="1">
      <alignment horizontal="center" vertical="center"/>
    </xf>
    <xf numFmtId="164" fontId="0" fillId="11" borderId="14" xfId="0" applyNumberFormat="1" applyFill="1" applyBorder="1" applyAlignment="1">
      <alignment horizontal="center" vertical="center"/>
    </xf>
    <xf numFmtId="164" fontId="0" fillId="13" borderId="14" xfId="0" applyNumberForma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14" fontId="16" fillId="13" borderId="7" xfId="0" applyNumberFormat="1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7" fillId="13" borderId="7" xfId="0" applyNumberFormat="1" applyFont="1" applyFill="1" applyBorder="1" applyAlignment="1">
      <alignment horizontal="center" vertical="center" wrapText="1"/>
    </xf>
    <xf numFmtId="164" fontId="16" fillId="13" borderId="7" xfId="0" applyNumberFormat="1" applyFont="1" applyFill="1" applyBorder="1" applyAlignment="1">
      <alignment horizontal="center" vertical="center"/>
    </xf>
    <xf numFmtId="164" fontId="16" fillId="13" borderId="1" xfId="0" applyNumberFormat="1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14" fontId="16" fillId="10" borderId="7" xfId="0" applyNumberFormat="1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/>
    </xf>
    <xf numFmtId="0" fontId="17" fillId="10" borderId="7" xfId="0" applyNumberFormat="1" applyFont="1" applyFill="1" applyBorder="1" applyAlignment="1">
      <alignment horizontal="center" vertical="center" wrapText="1"/>
    </xf>
    <xf numFmtId="164" fontId="16" fillId="10" borderId="7" xfId="0" applyNumberFormat="1" applyFont="1" applyFill="1" applyBorder="1" applyAlignment="1">
      <alignment horizontal="center" vertical="center"/>
    </xf>
    <xf numFmtId="164" fontId="16" fillId="10" borderId="1" xfId="0" applyNumberFormat="1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14" fontId="0" fillId="13" borderId="1" xfId="0" applyNumberForma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NumberFormat="1" applyFont="1" applyFill="1" applyBorder="1" applyAlignment="1">
      <alignment horizontal="center" vertical="center" wrapText="1"/>
    </xf>
    <xf numFmtId="164" fontId="0" fillId="15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14" fontId="0" fillId="16" borderId="1" xfId="0" applyNumberForma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left" vertical="center" wrapText="1"/>
    </xf>
    <xf numFmtId="0" fontId="3" fillId="16" borderId="1" xfId="0" applyNumberFormat="1" applyFont="1" applyFill="1" applyBorder="1" applyAlignment="1">
      <alignment horizontal="center" vertical="center" wrapText="1"/>
    </xf>
    <xf numFmtId="164" fontId="0" fillId="16" borderId="1" xfId="0" applyNumberFormat="1" applyFill="1" applyBorder="1" applyAlignment="1">
      <alignment horizontal="center" vertical="center"/>
    </xf>
    <xf numFmtId="164" fontId="0" fillId="17" borderId="1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/>
    </xf>
    <xf numFmtId="164" fontId="1" fillId="7" borderId="40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0" fontId="0" fillId="6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164" fontId="0" fillId="16" borderId="52" xfId="0" applyNumberFormat="1" applyFill="1" applyBorder="1" applyAlignment="1">
      <alignment horizontal="center" vertical="center" wrapText="1"/>
    </xf>
    <xf numFmtId="164" fontId="0" fillId="16" borderId="18" xfId="0" applyNumberFormat="1" applyFill="1" applyBorder="1" applyAlignment="1">
      <alignment horizontal="center" vertical="center" wrapText="1"/>
    </xf>
    <xf numFmtId="164" fontId="0" fillId="8" borderId="23" xfId="0" applyNumberFormat="1" applyFill="1" applyBorder="1" applyAlignment="1">
      <alignment horizontal="center" vertical="center" wrapText="1"/>
    </xf>
    <xf numFmtId="164" fontId="0" fillId="8" borderId="53" xfId="0" applyNumberForma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 vertical="center"/>
    </xf>
    <xf numFmtId="164" fontId="7" fillId="3" borderId="35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center" wrapText="1"/>
    </xf>
    <xf numFmtId="164" fontId="10" fillId="3" borderId="24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8" fontId="5" fillId="3" borderId="36" xfId="0" applyNumberFormat="1" applyFont="1" applyFill="1" applyBorder="1" applyAlignment="1">
      <alignment horizontal="center" vertical="center" wrapText="1"/>
    </xf>
    <xf numFmtId="8" fontId="5" fillId="3" borderId="27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164" fontId="7" fillId="3" borderId="19" xfId="0" applyNumberFormat="1" applyFont="1" applyFill="1" applyBorder="1" applyAlignment="1">
      <alignment horizontal="center" vertical="center"/>
    </xf>
    <xf numFmtId="164" fontId="1" fillId="7" borderId="33" xfId="0" applyNumberFormat="1" applyFont="1" applyFill="1" applyBorder="1" applyAlignment="1">
      <alignment horizontal="center" vertical="center"/>
    </xf>
    <xf numFmtId="164" fontId="1" fillId="7" borderId="14" xfId="0" applyNumberFormat="1" applyFont="1" applyFill="1" applyBorder="1" applyAlignment="1">
      <alignment horizontal="center" vertical="center"/>
    </xf>
    <xf numFmtId="164" fontId="1" fillId="7" borderId="16" xfId="0" applyNumberFormat="1" applyFont="1" applyFill="1" applyBorder="1" applyAlignment="1">
      <alignment horizontal="center" vertical="center"/>
    </xf>
    <xf numFmtId="164" fontId="7" fillId="4" borderId="34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40" xfId="0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6"/>
  <sheetViews>
    <sheetView tabSelected="1" showWhiteSpace="0" view="pageBreakPreview" zoomScale="75" zoomScaleNormal="100" zoomScaleSheetLayoutView="75" zoomScalePageLayoutView="75" workbookViewId="0">
      <pane ySplit="4" topLeftCell="A485" activePane="bottomLeft" state="frozen"/>
      <selection pane="bottomLeft" activeCell="R511" sqref="R511"/>
    </sheetView>
  </sheetViews>
  <sheetFormatPr defaultColWidth="11.85546875" defaultRowHeight="15"/>
  <cols>
    <col min="1" max="1" width="12.5703125" style="1" bestFit="1" customWidth="1"/>
    <col min="2" max="2" width="17.28515625" style="1" bestFit="1" customWidth="1"/>
    <col min="3" max="3" width="14.5703125" style="1" bestFit="1" customWidth="1"/>
    <col min="4" max="4" width="77.7109375" style="117" bestFit="1" customWidth="1"/>
    <col min="5" max="5" width="12.85546875" style="2" bestFit="1" customWidth="1"/>
    <col min="6" max="6" width="14.42578125" style="6" bestFit="1" customWidth="1"/>
    <col min="7" max="7" width="12.7109375" style="6" bestFit="1" customWidth="1"/>
    <col min="8" max="8" width="15.7109375" style="7" bestFit="1" customWidth="1"/>
    <col min="9" max="9" width="14.42578125" style="7" bestFit="1" customWidth="1"/>
    <col min="10" max="10" width="15.140625" style="7" bestFit="1" customWidth="1"/>
    <col min="11" max="11" width="11.5703125" style="7" bestFit="1" customWidth="1"/>
    <col min="12" max="13" width="15.7109375" style="7" bestFit="1" customWidth="1"/>
    <col min="14" max="14" width="9" style="7" bestFit="1" customWidth="1"/>
    <col min="15" max="15" width="15.7109375" style="7" bestFit="1" customWidth="1"/>
    <col min="16" max="16" width="14.140625" style="7" bestFit="1" customWidth="1"/>
    <col min="17" max="17" width="16.85546875" style="7" bestFit="1" customWidth="1"/>
    <col min="18" max="18" width="16.85546875" style="1" bestFit="1" customWidth="1"/>
    <col min="19" max="19" width="8" style="2" bestFit="1" customWidth="1"/>
    <col min="20" max="21" width="13.85546875" style="3" bestFit="1" customWidth="1"/>
    <col min="22" max="16384" width="11.85546875" style="3"/>
  </cols>
  <sheetData>
    <row r="1" spans="1:19" ht="64.5" thickBot="1">
      <c r="A1" s="8" t="s">
        <v>0</v>
      </c>
      <c r="B1" s="9" t="s">
        <v>142</v>
      </c>
      <c r="C1" s="9" t="s">
        <v>18</v>
      </c>
      <c r="D1" s="106" t="s">
        <v>66</v>
      </c>
      <c r="E1" s="12" t="s">
        <v>65</v>
      </c>
      <c r="F1" s="16" t="s">
        <v>72</v>
      </c>
      <c r="G1" s="13" t="s">
        <v>127</v>
      </c>
      <c r="H1" s="46" t="s">
        <v>73</v>
      </c>
      <c r="I1" s="14" t="s">
        <v>119</v>
      </c>
      <c r="J1" s="14" t="s">
        <v>74</v>
      </c>
      <c r="K1" s="245" t="s">
        <v>75</v>
      </c>
      <c r="L1" s="246"/>
      <c r="M1" s="246"/>
      <c r="N1" s="247"/>
      <c r="O1" s="54" t="s">
        <v>76</v>
      </c>
      <c r="P1" s="16" t="s">
        <v>121</v>
      </c>
      <c r="Q1" s="238" t="s">
        <v>77</v>
      </c>
      <c r="R1" s="240" t="s">
        <v>128</v>
      </c>
      <c r="S1" s="240" t="s">
        <v>129</v>
      </c>
    </row>
    <row r="2" spans="1:19" ht="27" thickBot="1">
      <c r="A2" s="18" t="s">
        <v>126</v>
      </c>
      <c r="B2" s="17">
        <f>SUM(F2+G2+H2+I2+J2+K2+O2+P2)</f>
        <v>159823296</v>
      </c>
      <c r="C2" s="271"/>
      <c r="D2" s="269"/>
      <c r="E2" s="253" t="s">
        <v>80</v>
      </c>
      <c r="F2" s="53">
        <v>3830000</v>
      </c>
      <c r="G2" s="53">
        <v>538200</v>
      </c>
      <c r="H2" s="53">
        <v>13270236</v>
      </c>
      <c r="I2" s="53">
        <v>5407800</v>
      </c>
      <c r="J2" s="53">
        <v>700000</v>
      </c>
      <c r="K2" s="248">
        <v>78722630</v>
      </c>
      <c r="L2" s="249"/>
      <c r="M2" s="249"/>
      <c r="N2" s="250"/>
      <c r="O2" s="53">
        <v>56736719</v>
      </c>
      <c r="P2" s="53">
        <v>617711</v>
      </c>
      <c r="Q2" s="239"/>
      <c r="R2" s="241"/>
      <c r="S2" s="241"/>
    </row>
    <row r="3" spans="1:19">
      <c r="A3" s="251" t="s">
        <v>125</v>
      </c>
      <c r="B3" s="252"/>
      <c r="C3" s="271"/>
      <c r="D3" s="270"/>
      <c r="E3" s="253"/>
      <c r="F3" s="268"/>
      <c r="G3" s="267"/>
      <c r="H3" s="273"/>
      <c r="I3" s="242"/>
      <c r="J3" s="254"/>
      <c r="K3" s="242" t="s">
        <v>41</v>
      </c>
      <c r="L3" s="244"/>
      <c r="M3" s="55" t="s">
        <v>67</v>
      </c>
      <c r="N3" s="56" t="s">
        <v>68</v>
      </c>
      <c r="O3" s="275"/>
      <c r="P3" s="254"/>
      <c r="Q3" s="239"/>
      <c r="R3" s="241"/>
      <c r="S3" s="241"/>
    </row>
    <row r="4" spans="1:19" ht="48">
      <c r="A4" s="251"/>
      <c r="B4" s="252"/>
      <c r="C4" s="271"/>
      <c r="D4" s="270"/>
      <c r="E4" s="253"/>
      <c r="F4" s="268"/>
      <c r="G4" s="267"/>
      <c r="H4" s="274"/>
      <c r="I4" s="243"/>
      <c r="J4" s="254"/>
      <c r="K4" s="58" t="s">
        <v>45</v>
      </c>
      <c r="L4" s="59" t="s">
        <v>123</v>
      </c>
      <c r="M4" s="59" t="s">
        <v>122</v>
      </c>
      <c r="N4" s="60" t="s">
        <v>124</v>
      </c>
      <c r="O4" s="276"/>
      <c r="P4" s="254"/>
      <c r="Q4" s="239"/>
      <c r="R4" s="241"/>
      <c r="S4" s="241"/>
    </row>
    <row r="5" spans="1:19" ht="16.5" thickBot="1">
      <c r="A5" s="69"/>
      <c r="B5" s="75"/>
      <c r="C5" s="72"/>
      <c r="D5" s="107"/>
      <c r="E5" s="70"/>
      <c r="F5" s="71"/>
      <c r="G5" s="71"/>
      <c r="H5" s="76"/>
      <c r="I5" s="77"/>
      <c r="J5" s="78"/>
      <c r="K5" s="79"/>
      <c r="L5" s="80"/>
      <c r="M5" s="80"/>
      <c r="N5" s="81"/>
      <c r="O5" s="78"/>
      <c r="P5" s="78"/>
      <c r="Q5" s="82"/>
      <c r="R5" s="83"/>
      <c r="S5" s="84"/>
    </row>
    <row r="6" spans="1:19" s="19" customFormat="1">
      <c r="A6" s="64" t="s">
        <v>11</v>
      </c>
      <c r="B6" s="65">
        <v>40596</v>
      </c>
      <c r="C6" s="66" t="s">
        <v>12</v>
      </c>
      <c r="D6" s="108" t="s">
        <v>26</v>
      </c>
      <c r="E6" s="67">
        <v>4</v>
      </c>
      <c r="F6" s="68"/>
      <c r="G6" s="68"/>
      <c r="H6" s="68">
        <v>184480.16</v>
      </c>
      <c r="I6" s="68"/>
      <c r="J6" s="68"/>
      <c r="K6" s="68"/>
      <c r="L6" s="68"/>
      <c r="M6" s="68"/>
      <c r="N6" s="68"/>
      <c r="O6" s="68"/>
      <c r="P6" s="68"/>
      <c r="Q6" s="68">
        <f t="shared" ref="Q6:Q37" si="0">SUM(F6:P6)</f>
        <v>184480.16</v>
      </c>
      <c r="R6" s="176">
        <f>(Q6)</f>
        <v>184480.16</v>
      </c>
      <c r="S6" s="139">
        <f t="shared" ref="S6:S7" si="1">R6/126323296</f>
        <v>1.4603811477496597E-3</v>
      </c>
    </row>
    <row r="7" spans="1:19" s="24" customFormat="1">
      <c r="A7" s="20" t="s">
        <v>11</v>
      </c>
      <c r="B7" s="21">
        <v>40613</v>
      </c>
      <c r="C7" s="22" t="s">
        <v>47</v>
      </c>
      <c r="D7" s="110" t="s">
        <v>48</v>
      </c>
      <c r="E7" s="61" t="s">
        <v>222</v>
      </c>
      <c r="F7" s="36"/>
      <c r="G7" s="36"/>
      <c r="H7" s="36">
        <v>260477.87</v>
      </c>
      <c r="I7" s="36"/>
      <c r="J7" s="36"/>
      <c r="K7" s="36"/>
      <c r="L7" s="36"/>
      <c r="M7" s="36">
        <v>260000</v>
      </c>
      <c r="N7" s="36"/>
      <c r="O7" s="36"/>
      <c r="P7" s="36"/>
      <c r="Q7" s="36">
        <f t="shared" si="0"/>
        <v>520477.87</v>
      </c>
      <c r="R7" s="177">
        <f>(R6+Q7)</f>
        <v>704958.03</v>
      </c>
      <c r="S7" s="139">
        <f t="shared" si="1"/>
        <v>5.5805861018699198E-3</v>
      </c>
    </row>
    <row r="8" spans="1:19" s="19" customFormat="1">
      <c r="A8" s="20" t="s">
        <v>11</v>
      </c>
      <c r="B8" s="21">
        <v>40613</v>
      </c>
      <c r="C8" s="22" t="s">
        <v>49</v>
      </c>
      <c r="D8" s="110" t="s">
        <v>50</v>
      </c>
      <c r="E8" s="61">
        <v>10</v>
      </c>
      <c r="F8" s="36"/>
      <c r="G8" s="36"/>
      <c r="H8" s="36"/>
      <c r="I8" s="36"/>
      <c r="J8" s="36"/>
      <c r="K8" s="36"/>
      <c r="L8" s="36"/>
      <c r="M8" s="36"/>
      <c r="N8" s="36"/>
      <c r="O8" s="36">
        <v>92995.4</v>
      </c>
      <c r="P8" s="36"/>
      <c r="Q8" s="36">
        <f t="shared" si="0"/>
        <v>92995.4</v>
      </c>
      <c r="R8" s="177">
        <f>(R7+Q8)</f>
        <v>797953.43</v>
      </c>
      <c r="S8" s="139">
        <f t="shared" ref="S8:S71" si="2">R8/126323296</f>
        <v>6.3167559370838457E-3</v>
      </c>
    </row>
    <row r="9" spans="1:19" s="26" customFormat="1">
      <c r="A9" s="20" t="s">
        <v>11</v>
      </c>
      <c r="B9" s="21">
        <v>40613</v>
      </c>
      <c r="C9" s="22" t="s">
        <v>51</v>
      </c>
      <c r="D9" s="110" t="s">
        <v>52</v>
      </c>
      <c r="E9" s="61">
        <v>10</v>
      </c>
      <c r="F9" s="36"/>
      <c r="G9" s="36"/>
      <c r="H9" s="36"/>
      <c r="I9" s="36"/>
      <c r="J9" s="36"/>
      <c r="K9" s="36"/>
      <c r="L9" s="36"/>
      <c r="M9" s="36"/>
      <c r="N9" s="36"/>
      <c r="O9" s="36">
        <v>92995.4</v>
      </c>
      <c r="P9" s="36"/>
      <c r="Q9" s="36">
        <f t="shared" si="0"/>
        <v>92995.4</v>
      </c>
      <c r="R9" s="177">
        <f t="shared" ref="R9:R71" si="3">(R8+Q9)</f>
        <v>890948.83000000007</v>
      </c>
      <c r="S9" s="139">
        <f t="shared" si="2"/>
        <v>7.0529257722977724E-3</v>
      </c>
    </row>
    <row r="10" spans="1:19" s="24" customFormat="1">
      <c r="A10" s="20" t="s">
        <v>11</v>
      </c>
      <c r="B10" s="21">
        <v>40613</v>
      </c>
      <c r="C10" s="22" t="s">
        <v>53</v>
      </c>
      <c r="D10" s="110" t="s">
        <v>54</v>
      </c>
      <c r="E10" s="61">
        <v>10</v>
      </c>
      <c r="F10" s="36"/>
      <c r="G10" s="36"/>
      <c r="H10" s="36"/>
      <c r="I10" s="36"/>
      <c r="J10" s="36"/>
      <c r="K10" s="36"/>
      <c r="L10" s="36"/>
      <c r="M10" s="36"/>
      <c r="N10" s="36"/>
      <c r="O10" s="36">
        <v>37198.160000000003</v>
      </c>
      <c r="P10" s="36"/>
      <c r="Q10" s="36">
        <f t="shared" si="0"/>
        <v>37198.160000000003</v>
      </c>
      <c r="R10" s="177">
        <f t="shared" si="3"/>
        <v>928146.99000000011</v>
      </c>
      <c r="S10" s="139">
        <f t="shared" si="2"/>
        <v>7.3473937063833431E-3</v>
      </c>
    </row>
    <row r="11" spans="1:19" s="24" customFormat="1">
      <c r="A11" s="20" t="s">
        <v>11</v>
      </c>
      <c r="B11" s="21">
        <v>40682</v>
      </c>
      <c r="C11" s="22" t="s">
        <v>81</v>
      </c>
      <c r="D11" s="110" t="s">
        <v>82</v>
      </c>
      <c r="E11" s="61" t="s">
        <v>222</v>
      </c>
      <c r="F11" s="36"/>
      <c r="G11" s="36"/>
      <c r="H11" s="36">
        <v>317601.71999999997</v>
      </c>
      <c r="I11" s="36"/>
      <c r="J11" s="36"/>
      <c r="K11" s="36"/>
      <c r="L11" s="36"/>
      <c r="M11" s="36">
        <v>213000</v>
      </c>
      <c r="N11" s="36"/>
      <c r="O11" s="36"/>
      <c r="P11" s="36"/>
      <c r="Q11" s="36">
        <f t="shared" si="0"/>
        <v>530601.72</v>
      </c>
      <c r="R11" s="177">
        <f t="shared" si="3"/>
        <v>1458748.71</v>
      </c>
      <c r="S11" s="139">
        <f t="shared" si="2"/>
        <v>1.1547741043742241E-2</v>
      </c>
    </row>
    <row r="12" spans="1:19" s="19" customFormat="1">
      <c r="A12" s="20" t="s">
        <v>11</v>
      </c>
      <c r="B12" s="21">
        <v>40694</v>
      </c>
      <c r="C12" s="22" t="s">
        <v>83</v>
      </c>
      <c r="D12" s="110" t="s">
        <v>84</v>
      </c>
      <c r="E12" s="61">
        <v>9</v>
      </c>
      <c r="F12" s="36"/>
      <c r="G12" s="36"/>
      <c r="H12" s="36"/>
      <c r="I12" s="36"/>
      <c r="J12" s="36"/>
      <c r="K12" s="36"/>
      <c r="L12" s="36"/>
      <c r="M12" s="36">
        <v>448000</v>
      </c>
      <c r="N12" s="36"/>
      <c r="O12" s="36"/>
      <c r="P12" s="36"/>
      <c r="Q12" s="36">
        <f t="shared" si="0"/>
        <v>448000</v>
      </c>
      <c r="R12" s="177">
        <f t="shared" si="3"/>
        <v>1906748.71</v>
      </c>
      <c r="S12" s="139">
        <f t="shared" si="2"/>
        <v>1.5094196956355541E-2</v>
      </c>
    </row>
    <row r="13" spans="1:19" s="26" customFormat="1">
      <c r="A13" s="20" t="s">
        <v>11</v>
      </c>
      <c r="B13" s="21">
        <v>40694</v>
      </c>
      <c r="C13" s="22" t="s">
        <v>86</v>
      </c>
      <c r="D13" s="110" t="s">
        <v>85</v>
      </c>
      <c r="E13" s="61">
        <v>2</v>
      </c>
      <c r="F13" s="36"/>
      <c r="G13" s="36">
        <v>173520</v>
      </c>
      <c r="H13" s="36"/>
      <c r="I13" s="36"/>
      <c r="J13" s="36"/>
      <c r="K13" s="36"/>
      <c r="L13" s="36"/>
      <c r="M13" s="36"/>
      <c r="N13" s="36"/>
      <c r="O13" s="36"/>
      <c r="P13" s="36"/>
      <c r="Q13" s="36">
        <f t="shared" si="0"/>
        <v>173520</v>
      </c>
      <c r="R13" s="177">
        <f t="shared" si="3"/>
        <v>2080268.71</v>
      </c>
      <c r="S13" s="139">
        <f t="shared" si="2"/>
        <v>1.6467815326794512E-2</v>
      </c>
    </row>
    <row r="14" spans="1:19" s="19" customFormat="1">
      <c r="A14" s="20" t="s">
        <v>11</v>
      </c>
      <c r="B14" s="21">
        <v>40694</v>
      </c>
      <c r="C14" s="22" t="s">
        <v>87</v>
      </c>
      <c r="D14" s="110" t="s">
        <v>88</v>
      </c>
      <c r="E14" s="61">
        <v>2</v>
      </c>
      <c r="F14" s="36"/>
      <c r="G14" s="36">
        <v>86760</v>
      </c>
      <c r="H14" s="36"/>
      <c r="I14" s="36"/>
      <c r="J14" s="36"/>
      <c r="K14" s="36"/>
      <c r="L14" s="36"/>
      <c r="M14" s="36"/>
      <c r="N14" s="36"/>
      <c r="O14" s="36"/>
      <c r="P14" s="36"/>
      <c r="Q14" s="36">
        <f t="shared" si="0"/>
        <v>86760</v>
      </c>
      <c r="R14" s="177">
        <f t="shared" si="3"/>
        <v>2167028.71</v>
      </c>
      <c r="S14" s="139">
        <f t="shared" si="2"/>
        <v>1.7154624512013997E-2</v>
      </c>
    </row>
    <row r="15" spans="1:19" s="24" customFormat="1">
      <c r="A15" s="20" t="s">
        <v>11</v>
      </c>
      <c r="B15" s="21">
        <v>40773</v>
      </c>
      <c r="C15" s="22" t="s">
        <v>134</v>
      </c>
      <c r="D15" s="110" t="s">
        <v>430</v>
      </c>
      <c r="E15" s="61">
        <v>4</v>
      </c>
      <c r="F15" s="36"/>
      <c r="G15" s="36"/>
      <c r="H15" s="36">
        <v>136565.87</v>
      </c>
      <c r="I15" s="36"/>
      <c r="J15" s="36"/>
      <c r="K15" s="36"/>
      <c r="L15" s="36"/>
      <c r="M15" s="36"/>
      <c r="N15" s="36"/>
      <c r="O15" s="36"/>
      <c r="P15" s="36"/>
      <c r="Q15" s="36">
        <f t="shared" si="0"/>
        <v>136565.87</v>
      </c>
      <c r="R15" s="177">
        <f t="shared" si="3"/>
        <v>2303594.58</v>
      </c>
      <c r="S15" s="139">
        <f t="shared" si="2"/>
        <v>1.8235706737734267E-2</v>
      </c>
    </row>
    <row r="16" spans="1:19" s="24" customFormat="1">
      <c r="A16" s="20" t="s">
        <v>11</v>
      </c>
      <c r="B16" s="21">
        <v>40773</v>
      </c>
      <c r="C16" s="22" t="s">
        <v>135</v>
      </c>
      <c r="D16" s="110" t="s">
        <v>431</v>
      </c>
      <c r="E16" s="61">
        <v>9</v>
      </c>
      <c r="F16" s="36"/>
      <c r="G16" s="36"/>
      <c r="H16" s="36"/>
      <c r="I16" s="36"/>
      <c r="J16" s="36"/>
      <c r="K16" s="36"/>
      <c r="L16" s="36"/>
      <c r="M16" s="36">
        <v>152798.70000000001</v>
      </c>
      <c r="N16" s="36"/>
      <c r="O16" s="36"/>
      <c r="P16" s="36"/>
      <c r="Q16" s="36">
        <f t="shared" si="0"/>
        <v>152798.70000000001</v>
      </c>
      <c r="R16" s="177">
        <f t="shared" si="3"/>
        <v>2456393.2800000003</v>
      </c>
      <c r="S16" s="139">
        <f t="shared" si="2"/>
        <v>1.9445291231159772E-2</v>
      </c>
    </row>
    <row r="17" spans="1:19" s="26" customFormat="1">
      <c r="A17" s="20" t="s">
        <v>11</v>
      </c>
      <c r="B17" s="21">
        <v>40773</v>
      </c>
      <c r="C17" s="22" t="s">
        <v>136</v>
      </c>
      <c r="D17" s="110" t="s">
        <v>430</v>
      </c>
      <c r="E17" s="61">
        <v>4</v>
      </c>
      <c r="F17" s="36"/>
      <c r="G17" s="36"/>
      <c r="H17" s="36">
        <v>131554.04</v>
      </c>
      <c r="I17" s="36"/>
      <c r="J17" s="36"/>
      <c r="K17" s="36"/>
      <c r="L17" s="36"/>
      <c r="M17" s="36"/>
      <c r="N17" s="36"/>
      <c r="O17" s="36"/>
      <c r="P17" s="36"/>
      <c r="Q17" s="36">
        <f t="shared" si="0"/>
        <v>131554.04</v>
      </c>
      <c r="R17" s="177">
        <f t="shared" si="3"/>
        <v>2587947.3200000003</v>
      </c>
      <c r="S17" s="139">
        <f t="shared" si="2"/>
        <v>2.0486698827111037E-2</v>
      </c>
    </row>
    <row r="18" spans="1:19" s="24" customFormat="1">
      <c r="A18" s="20" t="s">
        <v>11</v>
      </c>
      <c r="B18" s="21">
        <v>40800</v>
      </c>
      <c r="C18" s="22" t="s">
        <v>141</v>
      </c>
      <c r="D18" s="110" t="s">
        <v>432</v>
      </c>
      <c r="E18" s="61">
        <v>9</v>
      </c>
      <c r="F18" s="36"/>
      <c r="G18" s="36"/>
      <c r="H18" s="36"/>
      <c r="I18" s="36"/>
      <c r="J18" s="36"/>
      <c r="K18" s="36"/>
      <c r="L18" s="36"/>
      <c r="M18" s="36">
        <v>334000</v>
      </c>
      <c r="N18" s="36"/>
      <c r="O18" s="36"/>
      <c r="P18" s="36"/>
      <c r="Q18" s="36">
        <f t="shared" si="0"/>
        <v>334000</v>
      </c>
      <c r="R18" s="177">
        <f t="shared" si="3"/>
        <v>2921947.3200000003</v>
      </c>
      <c r="S18" s="139">
        <f t="shared" si="2"/>
        <v>2.3130708369103987E-2</v>
      </c>
    </row>
    <row r="19" spans="1:19" s="19" customFormat="1">
      <c r="A19" s="20" t="s">
        <v>11</v>
      </c>
      <c r="B19" s="21">
        <v>40800</v>
      </c>
      <c r="C19" s="22" t="s">
        <v>140</v>
      </c>
      <c r="D19" s="110" t="s">
        <v>428</v>
      </c>
      <c r="E19" s="61" t="s">
        <v>610</v>
      </c>
      <c r="F19" s="36"/>
      <c r="G19" s="36">
        <v>28920</v>
      </c>
      <c r="H19" s="36">
        <v>518655.5</v>
      </c>
      <c r="I19" s="36"/>
      <c r="J19" s="36"/>
      <c r="K19" s="36"/>
      <c r="L19" s="36"/>
      <c r="M19" s="36"/>
      <c r="N19" s="36"/>
      <c r="O19" s="36"/>
      <c r="P19" s="36"/>
      <c r="Q19" s="36">
        <f t="shared" si="0"/>
        <v>547575.5</v>
      </c>
      <c r="R19" s="177">
        <f t="shared" si="3"/>
        <v>3469522.8200000003</v>
      </c>
      <c r="S19" s="139">
        <f t="shared" si="2"/>
        <v>2.7465423479767343E-2</v>
      </c>
    </row>
    <row r="20" spans="1:19" s="26" customFormat="1">
      <c r="A20" s="20" t="s">
        <v>11</v>
      </c>
      <c r="B20" s="21">
        <v>40800</v>
      </c>
      <c r="C20" s="22" t="s">
        <v>139</v>
      </c>
      <c r="D20" s="110" t="s">
        <v>430</v>
      </c>
      <c r="E20" s="61" t="s">
        <v>611</v>
      </c>
      <c r="F20" s="36"/>
      <c r="G20" s="36">
        <v>46770.64</v>
      </c>
      <c r="H20" s="36">
        <v>104857.98</v>
      </c>
      <c r="I20" s="36"/>
      <c r="J20" s="36"/>
      <c r="K20" s="36"/>
      <c r="L20" s="36"/>
      <c r="M20" s="36"/>
      <c r="N20" s="36"/>
      <c r="O20" s="36">
        <v>8463.4</v>
      </c>
      <c r="P20" s="36"/>
      <c r="Q20" s="36">
        <f t="shared" si="0"/>
        <v>160092.01999999999</v>
      </c>
      <c r="R20" s="177">
        <f t="shared" si="3"/>
        <v>3629614.8400000003</v>
      </c>
      <c r="S20" s="139">
        <f t="shared" si="2"/>
        <v>2.8732743325506644E-2</v>
      </c>
    </row>
    <row r="21" spans="1:19" s="24" customFormat="1">
      <c r="A21" s="20" t="s">
        <v>11</v>
      </c>
      <c r="B21" s="21">
        <v>40819</v>
      </c>
      <c r="C21" s="22" t="s">
        <v>146</v>
      </c>
      <c r="D21" s="110" t="s">
        <v>114</v>
      </c>
      <c r="E21" s="61" t="s">
        <v>612</v>
      </c>
      <c r="F21" s="36"/>
      <c r="G21" s="36">
        <v>9045</v>
      </c>
      <c r="H21" s="36"/>
      <c r="I21" s="36"/>
      <c r="J21" s="36"/>
      <c r="K21" s="36"/>
      <c r="L21" s="36"/>
      <c r="M21" s="36">
        <v>306000</v>
      </c>
      <c r="N21" s="36"/>
      <c r="O21" s="36"/>
      <c r="P21" s="36"/>
      <c r="Q21" s="36">
        <f t="shared" si="0"/>
        <v>315045</v>
      </c>
      <c r="R21" s="177">
        <f t="shared" si="3"/>
        <v>3944659.8400000003</v>
      </c>
      <c r="S21" s="139">
        <f t="shared" si="2"/>
        <v>3.1226701367893381E-2</v>
      </c>
    </row>
    <row r="22" spans="1:19" s="24" customFormat="1">
      <c r="A22" s="20" t="s">
        <v>11</v>
      </c>
      <c r="B22" s="21">
        <v>40865</v>
      </c>
      <c r="C22" s="22" t="s">
        <v>147</v>
      </c>
      <c r="D22" s="110" t="s">
        <v>150</v>
      </c>
      <c r="E22" s="61" t="s">
        <v>613</v>
      </c>
      <c r="F22" s="36"/>
      <c r="G22" s="36">
        <v>8670.64</v>
      </c>
      <c r="H22" s="36"/>
      <c r="I22" s="36"/>
      <c r="J22" s="36"/>
      <c r="K22" s="36"/>
      <c r="L22" s="36"/>
      <c r="M22" s="36">
        <v>5385</v>
      </c>
      <c r="N22" s="36"/>
      <c r="O22" s="36">
        <v>1798483.66</v>
      </c>
      <c r="P22" s="36"/>
      <c r="Q22" s="36">
        <f t="shared" si="0"/>
        <v>1812539.2999999998</v>
      </c>
      <c r="R22" s="177">
        <f t="shared" si="3"/>
        <v>5757199.1400000006</v>
      </c>
      <c r="S22" s="139">
        <f t="shared" si="2"/>
        <v>4.5575118147645553E-2</v>
      </c>
    </row>
    <row r="23" spans="1:19" s="19" customFormat="1">
      <c r="A23" s="20" t="s">
        <v>11</v>
      </c>
      <c r="B23" s="21">
        <v>40865</v>
      </c>
      <c r="C23" s="22" t="s">
        <v>148</v>
      </c>
      <c r="D23" s="110" t="s">
        <v>150</v>
      </c>
      <c r="E23" s="61" t="s">
        <v>614</v>
      </c>
      <c r="F23" s="36"/>
      <c r="G23" s="36"/>
      <c r="H23" s="36">
        <v>224009.61</v>
      </c>
      <c r="I23" s="36"/>
      <c r="J23" s="36"/>
      <c r="K23" s="36"/>
      <c r="L23" s="36"/>
      <c r="M23" s="36">
        <v>2190</v>
      </c>
      <c r="N23" s="36"/>
      <c r="O23" s="36">
        <v>8463.4</v>
      </c>
      <c r="P23" s="36"/>
      <c r="Q23" s="36">
        <f t="shared" si="0"/>
        <v>234663.00999999998</v>
      </c>
      <c r="R23" s="177">
        <f t="shared" si="3"/>
        <v>5991862.1500000004</v>
      </c>
      <c r="S23" s="139">
        <f t="shared" si="2"/>
        <v>4.7432756583552095E-2</v>
      </c>
    </row>
    <row r="24" spans="1:19" s="26" customFormat="1">
      <c r="A24" s="20" t="s">
        <v>11</v>
      </c>
      <c r="B24" s="21">
        <v>40865</v>
      </c>
      <c r="C24" s="22" t="s">
        <v>149</v>
      </c>
      <c r="D24" s="110" t="s">
        <v>153</v>
      </c>
      <c r="E24" s="61" t="s">
        <v>366</v>
      </c>
      <c r="F24" s="36"/>
      <c r="G24" s="36"/>
      <c r="H24" s="36">
        <v>363529.31</v>
      </c>
      <c r="I24" s="36"/>
      <c r="J24" s="36"/>
      <c r="K24" s="36"/>
      <c r="L24" s="36"/>
      <c r="M24" s="36"/>
      <c r="N24" s="36"/>
      <c r="O24" s="36">
        <v>16926.8</v>
      </c>
      <c r="P24" s="36"/>
      <c r="Q24" s="36">
        <f t="shared" si="0"/>
        <v>380456.11</v>
      </c>
      <c r="R24" s="177">
        <f t="shared" si="3"/>
        <v>6372318.2600000007</v>
      </c>
      <c r="S24" s="139">
        <f t="shared" si="2"/>
        <v>5.0444521808550663E-2</v>
      </c>
    </row>
    <row r="25" spans="1:19" s="24" customFormat="1">
      <c r="A25" s="20" t="s">
        <v>11</v>
      </c>
      <c r="B25" s="21">
        <v>40896</v>
      </c>
      <c r="C25" s="22" t="s">
        <v>165</v>
      </c>
      <c r="D25" s="110" t="s">
        <v>436</v>
      </c>
      <c r="E25" s="61" t="s">
        <v>366</v>
      </c>
      <c r="F25" s="36"/>
      <c r="G25" s="36"/>
      <c r="H25" s="36">
        <v>301050.7</v>
      </c>
      <c r="I25" s="36"/>
      <c r="J25" s="36"/>
      <c r="K25" s="36"/>
      <c r="L25" s="36"/>
      <c r="M25" s="36"/>
      <c r="N25" s="36"/>
      <c r="O25" s="36">
        <v>2383042.87</v>
      </c>
      <c r="P25" s="36"/>
      <c r="Q25" s="36">
        <f t="shared" si="0"/>
        <v>2684093.5700000003</v>
      </c>
      <c r="R25" s="177">
        <f t="shared" si="3"/>
        <v>9056411.8300000019</v>
      </c>
      <c r="S25" s="139">
        <f t="shared" si="2"/>
        <v>7.1692333217777987E-2</v>
      </c>
    </row>
    <row r="26" spans="1:19" s="24" customFormat="1">
      <c r="A26" s="20" t="s">
        <v>11</v>
      </c>
      <c r="B26" s="21">
        <v>40896</v>
      </c>
      <c r="C26" s="22" t="s">
        <v>166</v>
      </c>
      <c r="D26" s="110" t="s">
        <v>437</v>
      </c>
      <c r="E26" s="61" t="s">
        <v>366</v>
      </c>
      <c r="F26" s="36"/>
      <c r="G26" s="36"/>
      <c r="H26" s="36">
        <v>227642.15</v>
      </c>
      <c r="I26" s="36"/>
      <c r="J26" s="36"/>
      <c r="K26" s="36"/>
      <c r="L26" s="36"/>
      <c r="M26" s="36"/>
      <c r="N26" s="36"/>
      <c r="O26" s="36">
        <v>269550.44</v>
      </c>
      <c r="P26" s="36"/>
      <c r="Q26" s="36">
        <f t="shared" si="0"/>
        <v>497192.58999999997</v>
      </c>
      <c r="R26" s="177">
        <f t="shared" si="3"/>
        <v>9553604.4200000018</v>
      </c>
      <c r="S26" s="139">
        <f t="shared" si="2"/>
        <v>7.5628207326065983E-2</v>
      </c>
    </row>
    <row r="27" spans="1:19" s="19" customFormat="1">
      <c r="A27" s="20" t="s">
        <v>11</v>
      </c>
      <c r="B27" s="21">
        <v>40896</v>
      </c>
      <c r="C27" s="22" t="s">
        <v>167</v>
      </c>
      <c r="D27" s="110" t="s">
        <v>437</v>
      </c>
      <c r="E27" s="61">
        <v>10</v>
      </c>
      <c r="F27" s="36"/>
      <c r="G27" s="36"/>
      <c r="H27" s="36"/>
      <c r="I27" s="36"/>
      <c r="J27" s="36"/>
      <c r="K27" s="36"/>
      <c r="L27" s="36"/>
      <c r="M27" s="36"/>
      <c r="N27" s="36"/>
      <c r="O27" s="36">
        <v>1618533.59</v>
      </c>
      <c r="P27" s="36"/>
      <c r="Q27" s="36">
        <f t="shared" si="0"/>
        <v>1618533.59</v>
      </c>
      <c r="R27" s="177">
        <f t="shared" si="3"/>
        <v>11172138.010000002</v>
      </c>
      <c r="S27" s="139">
        <f t="shared" si="2"/>
        <v>8.8440836835036368E-2</v>
      </c>
    </row>
    <row r="28" spans="1:19" s="19" customFormat="1">
      <c r="A28" s="20" t="s">
        <v>11</v>
      </c>
      <c r="B28" s="21">
        <v>40941</v>
      </c>
      <c r="C28" s="22" t="s">
        <v>181</v>
      </c>
      <c r="D28" s="110" t="s">
        <v>428</v>
      </c>
      <c r="E28" s="61">
        <v>4</v>
      </c>
      <c r="F28" s="36"/>
      <c r="G28" s="36"/>
      <c r="H28" s="36">
        <v>207687.01</v>
      </c>
      <c r="I28" s="36"/>
      <c r="J28" s="36"/>
      <c r="K28" s="36"/>
      <c r="L28" s="36"/>
      <c r="M28" s="36"/>
      <c r="N28" s="36"/>
      <c r="O28" s="36"/>
      <c r="P28" s="36"/>
      <c r="Q28" s="36">
        <f t="shared" si="0"/>
        <v>207687.01</v>
      </c>
      <c r="R28" s="177">
        <f t="shared" si="3"/>
        <v>11379825.020000001</v>
      </c>
      <c r="S28" s="139">
        <f t="shared" si="2"/>
        <v>9.0084927961347691E-2</v>
      </c>
    </row>
    <row r="29" spans="1:19" s="19" customFormat="1">
      <c r="A29" s="20" t="s">
        <v>11</v>
      </c>
      <c r="B29" s="21">
        <v>40941</v>
      </c>
      <c r="C29" s="22" t="s">
        <v>183</v>
      </c>
      <c r="D29" s="110" t="s">
        <v>440</v>
      </c>
      <c r="E29" s="61" t="s">
        <v>611</v>
      </c>
      <c r="F29" s="36"/>
      <c r="G29" s="36">
        <v>4093.48</v>
      </c>
      <c r="H29" s="36">
        <v>39834.129999999997</v>
      </c>
      <c r="I29" s="36"/>
      <c r="J29" s="36"/>
      <c r="K29" s="36"/>
      <c r="L29" s="36"/>
      <c r="M29" s="36"/>
      <c r="N29" s="36"/>
      <c r="O29" s="36"/>
      <c r="P29" s="36">
        <v>8463.4</v>
      </c>
      <c r="Q29" s="36">
        <f t="shared" si="0"/>
        <v>52391.01</v>
      </c>
      <c r="R29" s="177">
        <f t="shared" si="3"/>
        <v>11432216.030000001</v>
      </c>
      <c r="S29" s="139">
        <f t="shared" si="2"/>
        <v>9.0499665477379573E-2</v>
      </c>
    </row>
    <row r="30" spans="1:19" s="19" customFormat="1">
      <c r="A30" s="20" t="s">
        <v>11</v>
      </c>
      <c r="B30" s="21">
        <v>40941</v>
      </c>
      <c r="C30" s="22" t="s">
        <v>184</v>
      </c>
      <c r="D30" s="110" t="s">
        <v>440</v>
      </c>
      <c r="E30" s="61" t="s">
        <v>366</v>
      </c>
      <c r="F30" s="36"/>
      <c r="G30" s="36"/>
      <c r="H30" s="36">
        <v>109592.01</v>
      </c>
      <c r="I30" s="36"/>
      <c r="J30" s="36"/>
      <c r="K30" s="36"/>
      <c r="L30" s="36"/>
      <c r="M30" s="36"/>
      <c r="N30" s="36"/>
      <c r="O30" s="36">
        <v>9600</v>
      </c>
      <c r="P30" s="36">
        <v>4000</v>
      </c>
      <c r="Q30" s="36">
        <f t="shared" si="0"/>
        <v>123192.01</v>
      </c>
      <c r="R30" s="177">
        <f t="shared" si="3"/>
        <v>11555408.040000001</v>
      </c>
      <c r="S30" s="139">
        <f t="shared" si="2"/>
        <v>9.1474877602940319E-2</v>
      </c>
    </row>
    <row r="31" spans="1:19" s="26" customFormat="1">
      <c r="A31" s="20" t="s">
        <v>11</v>
      </c>
      <c r="B31" s="21">
        <v>40952</v>
      </c>
      <c r="C31" s="22" t="s">
        <v>182</v>
      </c>
      <c r="D31" s="110" t="s">
        <v>441</v>
      </c>
      <c r="E31" s="61" t="s">
        <v>615</v>
      </c>
      <c r="F31" s="36"/>
      <c r="G31" s="36">
        <v>4273</v>
      </c>
      <c r="H31" s="36">
        <v>146270</v>
      </c>
      <c r="I31" s="36"/>
      <c r="J31" s="36"/>
      <c r="K31" s="36"/>
      <c r="L31" s="36"/>
      <c r="M31" s="36">
        <v>14456.95</v>
      </c>
      <c r="N31" s="36"/>
      <c r="O31" s="36">
        <v>316952.64</v>
      </c>
      <c r="P31" s="36"/>
      <c r="Q31" s="36">
        <f t="shared" si="0"/>
        <v>481952.59</v>
      </c>
      <c r="R31" s="177">
        <f t="shared" si="3"/>
        <v>12037360.630000001</v>
      </c>
      <c r="S31" s="139">
        <f t="shared" si="2"/>
        <v>9.5290108880629595E-2</v>
      </c>
    </row>
    <row r="32" spans="1:19" s="24" customFormat="1">
      <c r="A32" s="20" t="s">
        <v>11</v>
      </c>
      <c r="B32" s="21">
        <v>40955</v>
      </c>
      <c r="C32" s="22" t="s">
        <v>186</v>
      </c>
      <c r="D32" s="110" t="s">
        <v>187</v>
      </c>
      <c r="E32" s="61">
        <v>9</v>
      </c>
      <c r="F32" s="36"/>
      <c r="G32" s="36"/>
      <c r="H32" s="36"/>
      <c r="I32" s="36"/>
      <c r="J32" s="36"/>
      <c r="K32" s="36"/>
      <c r="L32" s="36"/>
      <c r="M32" s="36">
        <v>17234.400000000001</v>
      </c>
      <c r="N32" s="36"/>
      <c r="O32" s="36"/>
      <c r="P32" s="36"/>
      <c r="Q32" s="36">
        <f t="shared" si="0"/>
        <v>17234.400000000001</v>
      </c>
      <c r="R32" s="177">
        <f t="shared" si="3"/>
        <v>12054595.030000001</v>
      </c>
      <c r="S32" s="139">
        <f t="shared" si="2"/>
        <v>9.5426539772996435E-2</v>
      </c>
    </row>
    <row r="33" spans="1:19" s="24" customFormat="1">
      <c r="A33" s="20" t="s">
        <v>11</v>
      </c>
      <c r="B33" s="21">
        <v>40962</v>
      </c>
      <c r="C33" s="22" t="s">
        <v>189</v>
      </c>
      <c r="D33" s="110" t="s">
        <v>298</v>
      </c>
      <c r="E33" s="61" t="s">
        <v>610</v>
      </c>
      <c r="F33" s="36"/>
      <c r="G33" s="36">
        <v>-8670.64</v>
      </c>
      <c r="H33" s="36">
        <v>829287.84</v>
      </c>
      <c r="I33" s="36"/>
      <c r="J33" s="36"/>
      <c r="K33" s="36"/>
      <c r="L33" s="36"/>
      <c r="M33" s="36"/>
      <c r="N33" s="36"/>
      <c r="O33" s="36">
        <v>429235</v>
      </c>
      <c r="P33" s="36"/>
      <c r="Q33" s="36">
        <f>SUM(F33:P33)</f>
        <v>1249852.2</v>
      </c>
      <c r="R33" s="177">
        <f t="shared" si="3"/>
        <v>13304447.23</v>
      </c>
      <c r="S33" s="139">
        <f t="shared" si="2"/>
        <v>0.10532061505108291</v>
      </c>
    </row>
    <row r="34" spans="1:19" s="24" customFormat="1">
      <c r="A34" s="20" t="s">
        <v>11</v>
      </c>
      <c r="B34" s="21">
        <v>40967</v>
      </c>
      <c r="C34" s="22" t="s">
        <v>190</v>
      </c>
      <c r="D34" s="110" t="s">
        <v>442</v>
      </c>
      <c r="E34" s="61" t="s">
        <v>616</v>
      </c>
      <c r="F34" s="36"/>
      <c r="G34" s="36"/>
      <c r="H34" s="36">
        <v>173946.13</v>
      </c>
      <c r="I34" s="36"/>
      <c r="J34" s="36"/>
      <c r="K34" s="36"/>
      <c r="L34" s="36"/>
      <c r="M34" s="36">
        <v>-103000</v>
      </c>
      <c r="N34" s="36"/>
      <c r="O34" s="36">
        <v>2987392.7</v>
      </c>
      <c r="P34" s="36"/>
      <c r="Q34" s="36">
        <f t="shared" si="0"/>
        <v>3058338.83</v>
      </c>
      <c r="R34" s="177">
        <f t="shared" si="3"/>
        <v>16362786.060000001</v>
      </c>
      <c r="S34" s="139">
        <f t="shared" si="2"/>
        <v>0.12953102537793187</v>
      </c>
    </row>
    <row r="35" spans="1:19" s="26" customFormat="1">
      <c r="A35" s="20" t="s">
        <v>11</v>
      </c>
      <c r="B35" s="21">
        <v>40967</v>
      </c>
      <c r="C35" s="22" t="s">
        <v>191</v>
      </c>
      <c r="D35" s="110" t="s">
        <v>442</v>
      </c>
      <c r="E35" s="61" t="s">
        <v>197</v>
      </c>
      <c r="F35" s="36"/>
      <c r="G35" s="36"/>
      <c r="H35" s="36">
        <v>428171.76</v>
      </c>
      <c r="I35" s="36"/>
      <c r="J35" s="36"/>
      <c r="K35" s="36"/>
      <c r="L35" s="36"/>
      <c r="M35" s="36"/>
      <c r="N35" s="36"/>
      <c r="O35" s="36">
        <v>390325.6</v>
      </c>
      <c r="P35" s="36"/>
      <c r="Q35" s="36">
        <f t="shared" si="0"/>
        <v>818497.36</v>
      </c>
      <c r="R35" s="177">
        <f t="shared" si="3"/>
        <v>17181283.420000002</v>
      </c>
      <c r="S35" s="139">
        <f t="shared" si="2"/>
        <v>0.13601041109630327</v>
      </c>
    </row>
    <row r="36" spans="1:19" s="24" customFormat="1">
      <c r="A36" s="20" t="s">
        <v>11</v>
      </c>
      <c r="B36" s="21">
        <v>40976</v>
      </c>
      <c r="C36" s="22" t="s">
        <v>192</v>
      </c>
      <c r="D36" s="110" t="s">
        <v>443</v>
      </c>
      <c r="E36" s="61">
        <v>4</v>
      </c>
      <c r="F36" s="36"/>
      <c r="G36" s="36"/>
      <c r="H36" s="36">
        <v>115174.14</v>
      </c>
      <c r="I36" s="36"/>
      <c r="J36" s="36"/>
      <c r="K36" s="36"/>
      <c r="L36" s="36"/>
      <c r="M36" s="36"/>
      <c r="N36" s="36"/>
      <c r="O36" s="36"/>
      <c r="P36" s="36"/>
      <c r="Q36" s="36">
        <f t="shared" si="0"/>
        <v>115174.14</v>
      </c>
      <c r="R36" s="177">
        <f t="shared" si="3"/>
        <v>17296457.560000002</v>
      </c>
      <c r="S36" s="139">
        <f t="shared" si="2"/>
        <v>0.13692215218956924</v>
      </c>
    </row>
    <row r="37" spans="1:19" s="24" customFormat="1">
      <c r="A37" s="20" t="s">
        <v>11</v>
      </c>
      <c r="B37" s="21">
        <v>40976</v>
      </c>
      <c r="C37" s="22" t="s">
        <v>193</v>
      </c>
      <c r="D37" s="110" t="s">
        <v>442</v>
      </c>
      <c r="E37" s="61" t="s">
        <v>366</v>
      </c>
      <c r="F37" s="36"/>
      <c r="G37" s="36"/>
      <c r="H37" s="36">
        <v>286607.03999999998</v>
      </c>
      <c r="I37" s="36"/>
      <c r="J37" s="36"/>
      <c r="K37" s="36"/>
      <c r="L37" s="36"/>
      <c r="M37" s="36"/>
      <c r="N37" s="36"/>
      <c r="O37" s="36">
        <v>456152.8</v>
      </c>
      <c r="P37" s="36"/>
      <c r="Q37" s="36">
        <f t="shared" si="0"/>
        <v>742759.84</v>
      </c>
      <c r="R37" s="177">
        <f t="shared" si="3"/>
        <v>18039217.400000002</v>
      </c>
      <c r="S37" s="139">
        <f t="shared" si="2"/>
        <v>0.14280198483738107</v>
      </c>
    </row>
    <row r="38" spans="1:19" s="19" customFormat="1">
      <c r="A38" s="20" t="s">
        <v>11</v>
      </c>
      <c r="B38" s="21">
        <v>40976</v>
      </c>
      <c r="C38" s="22" t="s">
        <v>194</v>
      </c>
      <c r="D38" s="110" t="s">
        <v>298</v>
      </c>
      <c r="E38" s="61">
        <v>10</v>
      </c>
      <c r="F38" s="36"/>
      <c r="G38" s="36"/>
      <c r="H38" s="36"/>
      <c r="I38" s="36"/>
      <c r="J38" s="36"/>
      <c r="K38" s="36"/>
      <c r="L38" s="36"/>
      <c r="M38" s="36"/>
      <c r="N38" s="36"/>
      <c r="O38" s="36">
        <v>46610</v>
      </c>
      <c r="P38" s="36"/>
      <c r="Q38" s="36">
        <f t="shared" ref="Q38:Q69" si="4">SUM(F38:P38)</f>
        <v>46610</v>
      </c>
      <c r="R38" s="177">
        <f t="shared" si="3"/>
        <v>18085827.400000002</v>
      </c>
      <c r="S38" s="139">
        <f t="shared" si="2"/>
        <v>0.14317095874382507</v>
      </c>
    </row>
    <row r="39" spans="1:19" s="19" customFormat="1">
      <c r="A39" s="20" t="s">
        <v>11</v>
      </c>
      <c r="B39" s="21">
        <v>40984</v>
      </c>
      <c r="C39" s="22" t="s">
        <v>196</v>
      </c>
      <c r="D39" s="110" t="s">
        <v>445</v>
      </c>
      <c r="E39" s="61">
        <v>10</v>
      </c>
      <c r="F39" s="36"/>
      <c r="G39" s="36"/>
      <c r="H39" s="36"/>
      <c r="I39" s="36"/>
      <c r="J39" s="36"/>
      <c r="K39" s="36"/>
      <c r="L39" s="36"/>
      <c r="M39" s="36"/>
      <c r="N39" s="36"/>
      <c r="O39" s="36">
        <v>3129203.5</v>
      </c>
      <c r="P39" s="36"/>
      <c r="Q39" s="36">
        <f t="shared" si="4"/>
        <v>3129203.5</v>
      </c>
      <c r="R39" s="177">
        <f t="shared" si="3"/>
        <v>21215030.900000002</v>
      </c>
      <c r="S39" s="139">
        <f t="shared" si="2"/>
        <v>0.1679423477044171</v>
      </c>
    </row>
    <row r="40" spans="1:19" s="19" customFormat="1">
      <c r="A40" s="20" t="s">
        <v>11</v>
      </c>
      <c r="B40" s="21">
        <v>40988</v>
      </c>
      <c r="C40" s="22" t="s">
        <v>195</v>
      </c>
      <c r="D40" s="110" t="s">
        <v>444</v>
      </c>
      <c r="E40" s="61" t="s">
        <v>199</v>
      </c>
      <c r="F40" s="36"/>
      <c r="G40" s="36"/>
      <c r="H40" s="36"/>
      <c r="I40" s="36"/>
      <c r="J40" s="36"/>
      <c r="K40" s="36"/>
      <c r="L40" s="36"/>
      <c r="M40" s="36">
        <v>10240</v>
      </c>
      <c r="N40" s="36"/>
      <c r="O40" s="36">
        <v>429943.49</v>
      </c>
      <c r="P40" s="36"/>
      <c r="Q40" s="36">
        <f t="shared" si="4"/>
        <v>440183.49</v>
      </c>
      <c r="R40" s="177">
        <f t="shared" si="3"/>
        <v>21655214.390000001</v>
      </c>
      <c r="S40" s="139">
        <f t="shared" si="2"/>
        <v>0.17142692659000919</v>
      </c>
    </row>
    <row r="41" spans="1:19" s="19" customFormat="1">
      <c r="A41" s="20" t="s">
        <v>11</v>
      </c>
      <c r="B41" s="21">
        <v>41002</v>
      </c>
      <c r="C41" s="22" t="s">
        <v>208</v>
      </c>
      <c r="D41" s="110" t="s">
        <v>446</v>
      </c>
      <c r="E41" s="61">
        <v>9</v>
      </c>
      <c r="F41" s="36"/>
      <c r="G41" s="36"/>
      <c r="H41" s="36"/>
      <c r="I41" s="36"/>
      <c r="J41" s="36"/>
      <c r="K41" s="36"/>
      <c r="L41" s="36"/>
      <c r="M41" s="36">
        <v>18400</v>
      </c>
      <c r="N41" s="36"/>
      <c r="O41" s="36"/>
      <c r="P41" s="36"/>
      <c r="Q41" s="36">
        <f t="shared" si="4"/>
        <v>18400</v>
      </c>
      <c r="R41" s="177">
        <f t="shared" si="3"/>
        <v>21673614.390000001</v>
      </c>
      <c r="S41" s="139">
        <f t="shared" si="2"/>
        <v>0.17157258460070579</v>
      </c>
    </row>
    <row r="42" spans="1:19" s="24" customFormat="1">
      <c r="A42" s="20" t="s">
        <v>11</v>
      </c>
      <c r="B42" s="21">
        <v>41018</v>
      </c>
      <c r="C42" s="22" t="s">
        <v>209</v>
      </c>
      <c r="D42" s="110" t="s">
        <v>447</v>
      </c>
      <c r="E42" s="61">
        <v>10</v>
      </c>
      <c r="F42" s="36"/>
      <c r="G42" s="36"/>
      <c r="H42" s="36"/>
      <c r="I42" s="36"/>
      <c r="J42" s="36"/>
      <c r="K42" s="36"/>
      <c r="L42" s="36"/>
      <c r="M42" s="36"/>
      <c r="N42" s="36"/>
      <c r="O42" s="36">
        <v>8463.4</v>
      </c>
      <c r="P42" s="36"/>
      <c r="Q42" s="36">
        <f t="shared" si="4"/>
        <v>8463.4</v>
      </c>
      <c r="R42" s="177">
        <f t="shared" si="3"/>
        <v>21682077.789999999</v>
      </c>
      <c r="S42" s="139">
        <f t="shared" si="2"/>
        <v>0.1716395825359085</v>
      </c>
    </row>
    <row r="43" spans="1:19" s="31" customFormat="1">
      <c r="A43" s="20" t="s">
        <v>11</v>
      </c>
      <c r="B43" s="21">
        <v>41039</v>
      </c>
      <c r="C43" s="22" t="s">
        <v>214</v>
      </c>
      <c r="D43" s="110" t="s">
        <v>298</v>
      </c>
      <c r="E43" s="61">
        <v>10</v>
      </c>
      <c r="F43" s="36"/>
      <c r="G43" s="36"/>
      <c r="H43" s="36"/>
      <c r="I43" s="36"/>
      <c r="J43" s="36"/>
      <c r="K43" s="36"/>
      <c r="L43" s="36"/>
      <c r="M43" s="36"/>
      <c r="N43" s="36"/>
      <c r="O43" s="36">
        <v>22384.1</v>
      </c>
      <c r="P43" s="36"/>
      <c r="Q43" s="36">
        <f t="shared" si="4"/>
        <v>22384.1</v>
      </c>
      <c r="R43" s="177">
        <f t="shared" si="3"/>
        <v>21704461.890000001</v>
      </c>
      <c r="S43" s="139">
        <f t="shared" si="2"/>
        <v>0.17181677946401905</v>
      </c>
    </row>
    <row r="44" spans="1:19" s="26" customFormat="1">
      <c r="A44" s="20" t="s">
        <v>11</v>
      </c>
      <c r="B44" s="21">
        <v>41039</v>
      </c>
      <c r="C44" s="22" t="s">
        <v>213</v>
      </c>
      <c r="D44" s="110" t="s">
        <v>298</v>
      </c>
      <c r="E44" s="61">
        <v>4</v>
      </c>
      <c r="F44" s="36"/>
      <c r="G44" s="36"/>
      <c r="H44" s="36">
        <v>423377.14</v>
      </c>
      <c r="I44" s="36"/>
      <c r="J44" s="36"/>
      <c r="K44" s="36"/>
      <c r="L44" s="36"/>
      <c r="M44" s="36"/>
      <c r="N44" s="36"/>
      <c r="O44" s="36"/>
      <c r="P44" s="36"/>
      <c r="Q44" s="36">
        <f t="shared" si="4"/>
        <v>423377.14</v>
      </c>
      <c r="R44" s="177">
        <f t="shared" si="3"/>
        <v>22127839.030000001</v>
      </c>
      <c r="S44" s="139">
        <f t="shared" si="2"/>
        <v>0.17516831598504207</v>
      </c>
    </row>
    <row r="45" spans="1:19" s="26" customFormat="1">
      <c r="A45" s="20" t="s">
        <v>11</v>
      </c>
      <c r="B45" s="21">
        <v>41065</v>
      </c>
      <c r="C45" s="22" t="s">
        <v>221</v>
      </c>
      <c r="D45" s="110" t="s">
        <v>450</v>
      </c>
      <c r="E45" s="61" t="s">
        <v>222</v>
      </c>
      <c r="F45" s="36"/>
      <c r="G45" s="36"/>
      <c r="H45" s="36">
        <v>201210.64</v>
      </c>
      <c r="I45" s="36"/>
      <c r="J45" s="36"/>
      <c r="K45" s="36"/>
      <c r="L45" s="36"/>
      <c r="M45" s="36">
        <v>95000</v>
      </c>
      <c r="N45" s="36"/>
      <c r="O45" s="36"/>
      <c r="P45" s="36"/>
      <c r="Q45" s="36">
        <f t="shared" si="4"/>
        <v>296210.64</v>
      </c>
      <c r="R45" s="177">
        <f t="shared" si="3"/>
        <v>22424049.670000002</v>
      </c>
      <c r="S45" s="139">
        <f t="shared" si="2"/>
        <v>0.17751317753773621</v>
      </c>
    </row>
    <row r="46" spans="1:19" s="24" customFormat="1">
      <c r="A46" s="20" t="s">
        <v>11</v>
      </c>
      <c r="B46" s="21">
        <v>41079</v>
      </c>
      <c r="C46" s="22" t="s">
        <v>226</v>
      </c>
      <c r="D46" s="110" t="s">
        <v>451</v>
      </c>
      <c r="E46" s="61">
        <v>10</v>
      </c>
      <c r="F46" s="36"/>
      <c r="G46" s="36"/>
      <c r="H46" s="36"/>
      <c r="I46" s="36"/>
      <c r="J46" s="36"/>
      <c r="K46" s="36"/>
      <c r="L46" s="36"/>
      <c r="M46" s="36"/>
      <c r="N46" s="36"/>
      <c r="O46" s="36">
        <v>308404.25</v>
      </c>
      <c r="P46" s="36"/>
      <c r="Q46" s="36">
        <f t="shared" si="4"/>
        <v>308404.25</v>
      </c>
      <c r="R46" s="177">
        <f t="shared" si="3"/>
        <v>22732453.920000002</v>
      </c>
      <c r="S46" s="139">
        <f t="shared" si="2"/>
        <v>0.17995456609998525</v>
      </c>
    </row>
    <row r="47" spans="1:19" s="24" customFormat="1">
      <c r="A47" s="20" t="s">
        <v>11</v>
      </c>
      <c r="B47" s="21">
        <v>41079</v>
      </c>
      <c r="C47" s="22" t="s">
        <v>227</v>
      </c>
      <c r="D47" s="110" t="s">
        <v>298</v>
      </c>
      <c r="E47" s="61">
        <v>4</v>
      </c>
      <c r="F47" s="36"/>
      <c r="G47" s="36"/>
      <c r="H47" s="36">
        <v>419358.21</v>
      </c>
      <c r="I47" s="36"/>
      <c r="J47" s="36"/>
      <c r="K47" s="36"/>
      <c r="L47" s="36"/>
      <c r="M47" s="36"/>
      <c r="N47" s="36"/>
      <c r="O47" s="36"/>
      <c r="P47" s="36"/>
      <c r="Q47" s="36">
        <f t="shared" si="4"/>
        <v>419358.21</v>
      </c>
      <c r="R47" s="177">
        <f t="shared" si="3"/>
        <v>23151812.130000003</v>
      </c>
      <c r="S47" s="139">
        <f t="shared" si="2"/>
        <v>0.18327428798247952</v>
      </c>
    </row>
    <row r="48" spans="1:19" s="24" customFormat="1">
      <c r="A48" s="20" t="s">
        <v>11</v>
      </c>
      <c r="B48" s="21">
        <v>41079</v>
      </c>
      <c r="C48" s="22" t="s">
        <v>228</v>
      </c>
      <c r="D48" s="110" t="s">
        <v>298</v>
      </c>
      <c r="E48" s="61" t="s">
        <v>233</v>
      </c>
      <c r="F48" s="36"/>
      <c r="G48" s="36"/>
      <c r="H48" s="36">
        <v>31243.86</v>
      </c>
      <c r="I48" s="36">
        <v>73499.8</v>
      </c>
      <c r="J48" s="36"/>
      <c r="K48" s="36"/>
      <c r="L48" s="36"/>
      <c r="M48" s="36"/>
      <c r="N48" s="36"/>
      <c r="O48" s="36"/>
      <c r="P48" s="36"/>
      <c r="Q48" s="36">
        <f t="shared" si="4"/>
        <v>104743.66</v>
      </c>
      <c r="R48" s="177">
        <f t="shared" si="3"/>
        <v>23256555.790000003</v>
      </c>
      <c r="S48" s="139">
        <f t="shared" si="2"/>
        <v>0.18410345934925576</v>
      </c>
    </row>
    <row r="49" spans="1:19" s="24" customFormat="1">
      <c r="A49" s="20" t="s">
        <v>11</v>
      </c>
      <c r="B49" s="21">
        <v>41079</v>
      </c>
      <c r="C49" s="22" t="s">
        <v>229</v>
      </c>
      <c r="D49" s="110" t="s">
        <v>298</v>
      </c>
      <c r="E49" s="61" t="s">
        <v>233</v>
      </c>
      <c r="F49" s="36"/>
      <c r="G49" s="36"/>
      <c r="H49" s="36">
        <v>22919.98</v>
      </c>
      <c r="I49" s="36">
        <v>64042.22</v>
      </c>
      <c r="J49" s="36"/>
      <c r="K49" s="36"/>
      <c r="L49" s="36"/>
      <c r="M49" s="36"/>
      <c r="N49" s="36"/>
      <c r="O49" s="36"/>
      <c r="P49" s="36"/>
      <c r="Q49" s="36">
        <f t="shared" si="4"/>
        <v>86962.2</v>
      </c>
      <c r="R49" s="177">
        <f t="shared" si="3"/>
        <v>23343517.990000002</v>
      </c>
      <c r="S49" s="139">
        <f t="shared" si="2"/>
        <v>0.18479186918935367</v>
      </c>
    </row>
    <row r="50" spans="1:19" s="24" customFormat="1">
      <c r="A50" s="20" t="s">
        <v>11</v>
      </c>
      <c r="B50" s="21">
        <v>41079</v>
      </c>
      <c r="C50" s="22" t="s">
        <v>230</v>
      </c>
      <c r="D50" s="110" t="s">
        <v>298</v>
      </c>
      <c r="E50" s="61" t="s">
        <v>233</v>
      </c>
      <c r="F50" s="36"/>
      <c r="G50" s="36"/>
      <c r="H50" s="36">
        <v>19353.900000000001</v>
      </c>
      <c r="I50" s="36">
        <v>46453.66</v>
      </c>
      <c r="J50" s="36"/>
      <c r="K50" s="36"/>
      <c r="L50" s="36"/>
      <c r="M50" s="36"/>
      <c r="N50" s="36"/>
      <c r="O50" s="36"/>
      <c r="P50" s="36"/>
      <c r="Q50" s="36">
        <f t="shared" si="4"/>
        <v>65807.56</v>
      </c>
      <c r="R50" s="177">
        <f t="shared" si="3"/>
        <v>23409325.550000001</v>
      </c>
      <c r="S50" s="139">
        <f t="shared" si="2"/>
        <v>0.18531281474796224</v>
      </c>
    </row>
    <row r="51" spans="1:19" s="31" customFormat="1">
      <c r="A51" s="20" t="s">
        <v>11</v>
      </c>
      <c r="B51" s="21">
        <v>41079</v>
      </c>
      <c r="C51" s="22" t="s">
        <v>231</v>
      </c>
      <c r="D51" s="110" t="s">
        <v>298</v>
      </c>
      <c r="E51" s="61" t="s">
        <v>233</v>
      </c>
      <c r="F51" s="36"/>
      <c r="G51" s="36"/>
      <c r="H51" s="36">
        <v>49495.51</v>
      </c>
      <c r="I51" s="36">
        <v>15717.02</v>
      </c>
      <c r="J51" s="36"/>
      <c r="K51" s="36"/>
      <c r="L51" s="36"/>
      <c r="M51" s="36"/>
      <c r="N51" s="36"/>
      <c r="O51" s="36"/>
      <c r="P51" s="36"/>
      <c r="Q51" s="36">
        <f t="shared" si="4"/>
        <v>65212.53</v>
      </c>
      <c r="R51" s="177">
        <f t="shared" si="3"/>
        <v>23474538.080000002</v>
      </c>
      <c r="S51" s="139">
        <f t="shared" si="2"/>
        <v>0.18582904993232605</v>
      </c>
    </row>
    <row r="52" spans="1:19" s="31" customFormat="1">
      <c r="A52" s="20" t="s">
        <v>11</v>
      </c>
      <c r="B52" s="21">
        <v>41079</v>
      </c>
      <c r="C52" s="22" t="s">
        <v>232</v>
      </c>
      <c r="D52" s="110" t="s">
        <v>298</v>
      </c>
      <c r="E52" s="61">
        <v>4</v>
      </c>
      <c r="F52" s="36"/>
      <c r="G52" s="36"/>
      <c r="H52" s="36">
        <v>24876.52</v>
      </c>
      <c r="I52" s="36"/>
      <c r="J52" s="36"/>
      <c r="K52" s="36"/>
      <c r="L52" s="36"/>
      <c r="M52" s="36"/>
      <c r="N52" s="36"/>
      <c r="O52" s="36"/>
      <c r="P52" s="36"/>
      <c r="Q52" s="36">
        <f t="shared" si="4"/>
        <v>24876.52</v>
      </c>
      <c r="R52" s="177">
        <f t="shared" si="3"/>
        <v>23499414.600000001</v>
      </c>
      <c r="S52" s="139">
        <f t="shared" si="2"/>
        <v>0.18602597734625292</v>
      </c>
    </row>
    <row r="53" spans="1:19" s="31" customFormat="1">
      <c r="A53" s="20" t="s">
        <v>11</v>
      </c>
      <c r="B53" s="21">
        <v>41101</v>
      </c>
      <c r="C53" s="22" t="s">
        <v>253</v>
      </c>
      <c r="D53" s="110" t="s">
        <v>298</v>
      </c>
      <c r="E53" s="61">
        <v>4</v>
      </c>
      <c r="F53" s="36"/>
      <c r="G53" s="36"/>
      <c r="H53" s="36">
        <v>98962</v>
      </c>
      <c r="I53" s="36"/>
      <c r="J53" s="36"/>
      <c r="K53" s="36"/>
      <c r="L53" s="36"/>
      <c r="M53" s="36"/>
      <c r="N53" s="36"/>
      <c r="O53" s="36"/>
      <c r="P53" s="36"/>
      <c r="Q53" s="36">
        <f t="shared" si="4"/>
        <v>98962</v>
      </c>
      <c r="R53" s="177">
        <f t="shared" si="3"/>
        <v>23598376.600000001</v>
      </c>
      <c r="S53" s="139">
        <f t="shared" si="2"/>
        <v>0.18680937995791372</v>
      </c>
    </row>
    <row r="54" spans="1:19" s="24" customFormat="1">
      <c r="A54" s="20" t="s">
        <v>11</v>
      </c>
      <c r="B54" s="21">
        <v>41101</v>
      </c>
      <c r="C54" s="22" t="s">
        <v>254</v>
      </c>
      <c r="D54" s="110" t="s">
        <v>446</v>
      </c>
      <c r="E54" s="61">
        <v>10</v>
      </c>
      <c r="F54" s="36"/>
      <c r="G54" s="36"/>
      <c r="H54" s="36"/>
      <c r="I54" s="36"/>
      <c r="J54" s="36"/>
      <c r="K54" s="36"/>
      <c r="L54" s="36"/>
      <c r="M54" s="36"/>
      <c r="N54" s="36"/>
      <c r="O54" s="36">
        <v>100850</v>
      </c>
      <c r="P54" s="36"/>
      <c r="Q54" s="36">
        <f t="shared" si="4"/>
        <v>100850</v>
      </c>
      <c r="R54" s="177">
        <f t="shared" si="3"/>
        <v>23699226.600000001</v>
      </c>
      <c r="S54" s="139">
        <f t="shared" si="2"/>
        <v>0.18760772834806339</v>
      </c>
    </row>
    <row r="55" spans="1:19" s="24" customFormat="1">
      <c r="A55" s="20" t="s">
        <v>11</v>
      </c>
      <c r="B55" s="21">
        <v>41101</v>
      </c>
      <c r="C55" s="22" t="s">
        <v>255</v>
      </c>
      <c r="D55" s="110" t="s">
        <v>454</v>
      </c>
      <c r="E55" s="61">
        <v>4</v>
      </c>
      <c r="F55" s="36"/>
      <c r="G55" s="36"/>
      <c r="H55" s="36">
        <v>314366.90999999997</v>
      </c>
      <c r="I55" s="36"/>
      <c r="J55" s="36"/>
      <c r="K55" s="36"/>
      <c r="L55" s="36"/>
      <c r="M55" s="36"/>
      <c r="N55" s="36"/>
      <c r="O55" s="36"/>
      <c r="P55" s="36"/>
      <c r="Q55" s="36">
        <f t="shared" si="4"/>
        <v>314366.90999999997</v>
      </c>
      <c r="R55" s="177">
        <f t="shared" si="3"/>
        <v>24013593.510000002</v>
      </c>
      <c r="S55" s="139">
        <f t="shared" si="2"/>
        <v>0.19009631849694614</v>
      </c>
    </row>
    <row r="56" spans="1:19" s="26" customFormat="1">
      <c r="A56" s="20" t="s">
        <v>11</v>
      </c>
      <c r="B56" s="21">
        <v>41110</v>
      </c>
      <c r="C56" s="22" t="s">
        <v>256</v>
      </c>
      <c r="D56" s="110" t="s">
        <v>455</v>
      </c>
      <c r="E56" s="61" t="s">
        <v>233</v>
      </c>
      <c r="F56" s="36"/>
      <c r="G56" s="36"/>
      <c r="H56" s="36">
        <v>21432.89</v>
      </c>
      <c r="I56" s="36">
        <v>133081.29999999999</v>
      </c>
      <c r="J56" s="36"/>
      <c r="K56" s="36"/>
      <c r="L56" s="36"/>
      <c r="M56" s="36"/>
      <c r="N56" s="36"/>
      <c r="O56" s="36"/>
      <c r="P56" s="36"/>
      <c r="Q56" s="36">
        <f t="shared" si="4"/>
        <v>154514.19</v>
      </c>
      <c r="R56" s="177">
        <f t="shared" si="3"/>
        <v>24168107.700000003</v>
      </c>
      <c r="S56" s="139">
        <f t="shared" si="2"/>
        <v>0.19131948314584826</v>
      </c>
    </row>
    <row r="57" spans="1:19" s="31" customFormat="1">
      <c r="A57" s="20" t="s">
        <v>11</v>
      </c>
      <c r="B57" s="21">
        <v>41114</v>
      </c>
      <c r="C57" s="22" t="s">
        <v>267</v>
      </c>
      <c r="D57" s="110" t="s">
        <v>455</v>
      </c>
      <c r="E57" s="61" t="s">
        <v>233</v>
      </c>
      <c r="F57" s="36"/>
      <c r="G57" s="36"/>
      <c r="H57" s="36">
        <v>16935.810000000001</v>
      </c>
      <c r="I57" s="36">
        <v>15950</v>
      </c>
      <c r="J57" s="36"/>
      <c r="K57" s="36"/>
      <c r="L57" s="36"/>
      <c r="M57" s="36"/>
      <c r="N57" s="36"/>
      <c r="O57" s="36"/>
      <c r="P57" s="36"/>
      <c r="Q57" s="36">
        <f t="shared" si="4"/>
        <v>32885.81</v>
      </c>
      <c r="R57" s="177">
        <f t="shared" si="3"/>
        <v>24200993.510000002</v>
      </c>
      <c r="S57" s="139">
        <f t="shared" si="2"/>
        <v>0.19157981367110624</v>
      </c>
    </row>
    <row r="58" spans="1:19" s="31" customFormat="1">
      <c r="A58" s="20" t="s">
        <v>11</v>
      </c>
      <c r="B58" s="21">
        <v>41129</v>
      </c>
      <c r="C58" s="22" t="s">
        <v>291</v>
      </c>
      <c r="D58" s="110" t="s">
        <v>451</v>
      </c>
      <c r="E58" s="61">
        <v>10</v>
      </c>
      <c r="F58" s="36"/>
      <c r="G58" s="36"/>
      <c r="H58" s="36"/>
      <c r="I58" s="36"/>
      <c r="J58" s="36"/>
      <c r="K58" s="36"/>
      <c r="L58" s="36"/>
      <c r="M58" s="36"/>
      <c r="N58" s="36"/>
      <c r="O58" s="36">
        <v>457079.4</v>
      </c>
      <c r="P58" s="36"/>
      <c r="Q58" s="36">
        <f t="shared" si="4"/>
        <v>457079.4</v>
      </c>
      <c r="R58" s="177">
        <f t="shared" si="3"/>
        <v>24658072.91</v>
      </c>
      <c r="S58" s="139">
        <f t="shared" si="2"/>
        <v>0.19519814389580209</v>
      </c>
    </row>
    <row r="59" spans="1:19" s="24" customFormat="1">
      <c r="A59" s="20" t="s">
        <v>11</v>
      </c>
      <c r="B59" s="21">
        <v>41129</v>
      </c>
      <c r="C59" s="22" t="s">
        <v>292</v>
      </c>
      <c r="D59" s="110" t="s">
        <v>451</v>
      </c>
      <c r="E59" s="61">
        <v>10</v>
      </c>
      <c r="F59" s="36"/>
      <c r="G59" s="36"/>
      <c r="H59" s="36"/>
      <c r="I59" s="36"/>
      <c r="J59" s="36"/>
      <c r="K59" s="36"/>
      <c r="L59" s="36"/>
      <c r="M59" s="36"/>
      <c r="N59" s="36"/>
      <c r="O59" s="36">
        <v>642545.41</v>
      </c>
      <c r="P59" s="36"/>
      <c r="Q59" s="36">
        <f t="shared" si="4"/>
        <v>642545.41</v>
      </c>
      <c r="R59" s="177">
        <f t="shared" si="3"/>
        <v>25300618.32</v>
      </c>
      <c r="S59" s="139">
        <f t="shared" si="2"/>
        <v>0.20028465945030441</v>
      </c>
    </row>
    <row r="60" spans="1:19" s="24" customFormat="1">
      <c r="A60" s="20" t="s">
        <v>11</v>
      </c>
      <c r="B60" s="21">
        <v>41129</v>
      </c>
      <c r="C60" s="22" t="s">
        <v>293</v>
      </c>
      <c r="D60" s="110" t="s">
        <v>298</v>
      </c>
      <c r="E60" s="61">
        <v>4</v>
      </c>
      <c r="F60" s="36"/>
      <c r="G60" s="36"/>
      <c r="H60" s="36">
        <v>89727.2</v>
      </c>
      <c r="I60" s="36"/>
      <c r="J60" s="36"/>
      <c r="K60" s="36"/>
      <c r="L60" s="36"/>
      <c r="M60" s="36"/>
      <c r="N60" s="36"/>
      <c r="O60" s="36"/>
      <c r="P60" s="36"/>
      <c r="Q60" s="36">
        <f t="shared" si="4"/>
        <v>89727.2</v>
      </c>
      <c r="R60" s="177">
        <f t="shared" si="3"/>
        <v>25390345.52</v>
      </c>
      <c r="S60" s="139">
        <f t="shared" si="2"/>
        <v>0.20099495757298796</v>
      </c>
    </row>
    <row r="61" spans="1:19" s="24" customFormat="1">
      <c r="A61" s="20" t="s">
        <v>11</v>
      </c>
      <c r="B61" s="21">
        <v>41148</v>
      </c>
      <c r="C61" s="22" t="s">
        <v>300</v>
      </c>
      <c r="D61" s="110" t="s">
        <v>298</v>
      </c>
      <c r="E61" s="61">
        <v>4</v>
      </c>
      <c r="F61" s="36"/>
      <c r="G61" s="36"/>
      <c r="H61" s="36">
        <v>129732</v>
      </c>
      <c r="I61" s="36"/>
      <c r="J61" s="36"/>
      <c r="K61" s="36"/>
      <c r="L61" s="36"/>
      <c r="M61" s="36"/>
      <c r="N61" s="36"/>
      <c r="O61" s="36"/>
      <c r="P61" s="36"/>
      <c r="Q61" s="36">
        <f t="shared" si="4"/>
        <v>129732</v>
      </c>
      <c r="R61" s="177">
        <f t="shared" si="3"/>
        <v>25520077.52</v>
      </c>
      <c r="S61" s="139">
        <f t="shared" si="2"/>
        <v>0.20202194154275391</v>
      </c>
    </row>
    <row r="62" spans="1:19" s="19" customFormat="1">
      <c r="A62" s="20" t="s">
        <v>11</v>
      </c>
      <c r="B62" s="21">
        <v>41148</v>
      </c>
      <c r="C62" s="22" t="s">
        <v>305</v>
      </c>
      <c r="D62" s="110" t="s">
        <v>451</v>
      </c>
      <c r="E62" s="61">
        <v>10</v>
      </c>
      <c r="F62" s="36"/>
      <c r="G62" s="36"/>
      <c r="H62" s="36"/>
      <c r="I62" s="36"/>
      <c r="J62" s="36"/>
      <c r="K62" s="36"/>
      <c r="L62" s="36"/>
      <c r="M62" s="36"/>
      <c r="N62" s="36"/>
      <c r="O62" s="36">
        <v>1746509.7</v>
      </c>
      <c r="P62" s="36"/>
      <c r="Q62" s="36">
        <f t="shared" si="4"/>
        <v>1746509.7</v>
      </c>
      <c r="R62" s="177">
        <f t="shared" si="3"/>
        <v>27266587.219999999</v>
      </c>
      <c r="S62" s="139">
        <f t="shared" si="2"/>
        <v>0.21584765505168579</v>
      </c>
    </row>
    <row r="63" spans="1:19" s="19" customFormat="1">
      <c r="A63" s="20" t="s">
        <v>11</v>
      </c>
      <c r="B63" s="21">
        <v>41149</v>
      </c>
      <c r="C63" s="22" t="s">
        <v>299</v>
      </c>
      <c r="D63" s="110" t="s">
        <v>451</v>
      </c>
      <c r="E63" s="61">
        <v>10</v>
      </c>
      <c r="F63" s="36"/>
      <c r="G63" s="36"/>
      <c r="H63" s="36"/>
      <c r="I63" s="36"/>
      <c r="J63" s="36"/>
      <c r="K63" s="36"/>
      <c r="L63" s="36"/>
      <c r="M63" s="36"/>
      <c r="N63" s="36"/>
      <c r="O63" s="36">
        <v>2389728</v>
      </c>
      <c r="P63" s="36"/>
      <c r="Q63" s="36">
        <f t="shared" si="4"/>
        <v>2389728</v>
      </c>
      <c r="R63" s="177">
        <f t="shared" si="3"/>
        <v>29656315.219999999</v>
      </c>
      <c r="S63" s="139">
        <f t="shared" si="2"/>
        <v>0.23476521084440355</v>
      </c>
    </row>
    <row r="64" spans="1:19" s="19" customFormat="1">
      <c r="A64" s="20" t="s">
        <v>11</v>
      </c>
      <c r="B64" s="21">
        <v>41149</v>
      </c>
      <c r="C64" s="22" t="s">
        <v>306</v>
      </c>
      <c r="D64" s="110" t="s">
        <v>451</v>
      </c>
      <c r="E64" s="61">
        <v>10</v>
      </c>
      <c r="F64" s="36"/>
      <c r="G64" s="36"/>
      <c r="H64" s="36"/>
      <c r="I64" s="36"/>
      <c r="J64" s="36"/>
      <c r="K64" s="36"/>
      <c r="L64" s="36"/>
      <c r="M64" s="36"/>
      <c r="N64" s="36"/>
      <c r="O64" s="36">
        <v>122598.93</v>
      </c>
      <c r="P64" s="36"/>
      <c r="Q64" s="36">
        <f t="shared" si="4"/>
        <v>122598.93</v>
      </c>
      <c r="R64" s="177">
        <f t="shared" si="3"/>
        <v>29778914.149999999</v>
      </c>
      <c r="S64" s="139">
        <f t="shared" si="2"/>
        <v>0.23573572803230211</v>
      </c>
    </row>
    <row r="65" spans="1:19" s="26" customFormat="1">
      <c r="A65" s="20" t="s">
        <v>11</v>
      </c>
      <c r="B65" s="21">
        <v>41166</v>
      </c>
      <c r="C65" s="22" t="s">
        <v>348</v>
      </c>
      <c r="D65" s="110" t="s">
        <v>187</v>
      </c>
      <c r="E65" s="61">
        <v>9</v>
      </c>
      <c r="F65" s="36"/>
      <c r="G65" s="36"/>
      <c r="H65" s="36"/>
      <c r="I65" s="36"/>
      <c r="J65" s="36"/>
      <c r="K65" s="36"/>
      <c r="L65" s="36"/>
      <c r="M65" s="36">
        <v>17400</v>
      </c>
      <c r="N65" s="36"/>
      <c r="O65" s="36"/>
      <c r="P65" s="36"/>
      <c r="Q65" s="36">
        <f t="shared" si="4"/>
        <v>17400</v>
      </c>
      <c r="R65" s="177">
        <f t="shared" si="3"/>
        <v>29796314.149999999</v>
      </c>
      <c r="S65" s="139">
        <f t="shared" si="2"/>
        <v>0.23587346984676522</v>
      </c>
    </row>
    <row r="66" spans="1:19" s="31" customFormat="1">
      <c r="A66" s="20" t="s">
        <v>11</v>
      </c>
      <c r="B66" s="21">
        <v>41166</v>
      </c>
      <c r="C66" s="22" t="s">
        <v>349</v>
      </c>
      <c r="D66" s="110" t="s">
        <v>457</v>
      </c>
      <c r="E66" s="61">
        <v>10</v>
      </c>
      <c r="F66" s="36"/>
      <c r="G66" s="36"/>
      <c r="H66" s="36"/>
      <c r="I66" s="36"/>
      <c r="J66" s="36"/>
      <c r="K66" s="36"/>
      <c r="L66" s="36"/>
      <c r="M66" s="36"/>
      <c r="N66" s="36"/>
      <c r="O66" s="36">
        <v>16926.8</v>
      </c>
      <c r="P66" s="36"/>
      <c r="Q66" s="36">
        <f t="shared" si="4"/>
        <v>16926.8</v>
      </c>
      <c r="R66" s="177">
        <f t="shared" si="3"/>
        <v>29813240.949999999</v>
      </c>
      <c r="S66" s="139">
        <f t="shared" si="2"/>
        <v>0.23600746571717063</v>
      </c>
    </row>
    <row r="67" spans="1:19" s="19" customFormat="1">
      <c r="A67" s="20" t="s">
        <v>11</v>
      </c>
      <c r="B67" s="21">
        <v>41166</v>
      </c>
      <c r="C67" s="22" t="s">
        <v>347</v>
      </c>
      <c r="D67" s="110" t="s">
        <v>298</v>
      </c>
      <c r="E67" s="61">
        <v>4</v>
      </c>
      <c r="F67" s="36"/>
      <c r="G67" s="36"/>
      <c r="H67" s="36">
        <v>54355.839999999997</v>
      </c>
      <c r="I67" s="36"/>
      <c r="J67" s="36"/>
      <c r="K67" s="36"/>
      <c r="L67" s="36"/>
      <c r="M67" s="36"/>
      <c r="N67" s="36"/>
      <c r="O67" s="36"/>
      <c r="P67" s="36"/>
      <c r="Q67" s="36">
        <f t="shared" si="4"/>
        <v>54355.839999999997</v>
      </c>
      <c r="R67" s="177">
        <f t="shared" si="3"/>
        <v>29867596.789999999</v>
      </c>
      <c r="S67" s="139">
        <f t="shared" si="2"/>
        <v>0.23643775721304802</v>
      </c>
    </row>
    <row r="68" spans="1:19" s="19" customFormat="1">
      <c r="A68" s="20" t="s">
        <v>11</v>
      </c>
      <c r="B68" s="21">
        <v>41166</v>
      </c>
      <c r="C68" s="22" t="s">
        <v>346</v>
      </c>
      <c r="D68" s="110" t="s">
        <v>298</v>
      </c>
      <c r="E68" s="61">
        <v>4</v>
      </c>
      <c r="F68" s="36"/>
      <c r="G68" s="36"/>
      <c r="H68" s="36">
        <v>351156.79</v>
      </c>
      <c r="I68" s="36"/>
      <c r="J68" s="36"/>
      <c r="K68" s="36"/>
      <c r="L68" s="36"/>
      <c r="M68" s="36"/>
      <c r="N68" s="36"/>
      <c r="O68" s="36"/>
      <c r="P68" s="36"/>
      <c r="Q68" s="36">
        <f t="shared" si="4"/>
        <v>351156.79</v>
      </c>
      <c r="R68" s="177">
        <f t="shared" si="3"/>
        <v>30218753.579999998</v>
      </c>
      <c r="S68" s="139">
        <f t="shared" si="2"/>
        <v>0.23921758327141812</v>
      </c>
    </row>
    <row r="69" spans="1:19" s="19" customFormat="1">
      <c r="A69" s="20" t="s">
        <v>11</v>
      </c>
      <c r="B69" s="21">
        <v>41187</v>
      </c>
      <c r="C69" s="22" t="s">
        <v>351</v>
      </c>
      <c r="D69" s="110" t="s">
        <v>298</v>
      </c>
      <c r="E69" s="61">
        <v>4</v>
      </c>
      <c r="F69" s="36"/>
      <c r="G69" s="36"/>
      <c r="H69" s="36">
        <v>60662.720000000001</v>
      </c>
      <c r="I69" s="36"/>
      <c r="J69" s="36"/>
      <c r="K69" s="36"/>
      <c r="L69" s="36"/>
      <c r="M69" s="36"/>
      <c r="N69" s="36"/>
      <c r="O69" s="36"/>
      <c r="P69" s="36"/>
      <c r="Q69" s="36">
        <f t="shared" si="4"/>
        <v>60662.720000000001</v>
      </c>
      <c r="R69" s="177">
        <f t="shared" si="3"/>
        <v>30279416.299999997</v>
      </c>
      <c r="S69" s="139">
        <f t="shared" si="2"/>
        <v>0.23969780126699669</v>
      </c>
    </row>
    <row r="70" spans="1:19" s="19" customFormat="1">
      <c r="A70" s="20" t="s">
        <v>11</v>
      </c>
      <c r="B70" s="21">
        <v>41187</v>
      </c>
      <c r="C70" s="22" t="s">
        <v>350</v>
      </c>
      <c r="D70" s="110" t="s">
        <v>352</v>
      </c>
      <c r="E70" s="61">
        <v>2</v>
      </c>
      <c r="F70" s="36"/>
      <c r="G70" s="36">
        <v>74201.600000000006</v>
      </c>
      <c r="H70" s="36"/>
      <c r="I70" s="36"/>
      <c r="J70" s="36"/>
      <c r="K70" s="36"/>
      <c r="L70" s="36"/>
      <c r="M70" s="36"/>
      <c r="N70" s="36"/>
      <c r="O70" s="36"/>
      <c r="P70" s="36"/>
      <c r="Q70" s="36">
        <f t="shared" ref="Q70:Q101" si="5">SUM(F70:P70)</f>
        <v>74201.600000000006</v>
      </c>
      <c r="R70" s="177">
        <f t="shared" si="3"/>
        <v>30353617.899999999</v>
      </c>
      <c r="S70" s="139">
        <f t="shared" si="2"/>
        <v>0.24028519569343726</v>
      </c>
    </row>
    <row r="71" spans="1:19" s="19" customFormat="1">
      <c r="A71" s="20" t="s">
        <v>11</v>
      </c>
      <c r="B71" s="21">
        <v>41201</v>
      </c>
      <c r="C71" s="22" t="s">
        <v>359</v>
      </c>
      <c r="D71" s="110" t="s">
        <v>298</v>
      </c>
      <c r="E71" s="61">
        <v>4</v>
      </c>
      <c r="F71" s="36"/>
      <c r="G71" s="36"/>
      <c r="H71" s="36">
        <v>23382.79</v>
      </c>
      <c r="I71" s="36"/>
      <c r="J71" s="36"/>
      <c r="K71" s="36"/>
      <c r="L71" s="36"/>
      <c r="M71" s="36"/>
      <c r="N71" s="36"/>
      <c r="O71" s="36"/>
      <c r="P71" s="36"/>
      <c r="Q71" s="36">
        <f t="shared" si="5"/>
        <v>23382.79</v>
      </c>
      <c r="R71" s="177">
        <f t="shared" si="3"/>
        <v>30377000.689999998</v>
      </c>
      <c r="S71" s="139">
        <f t="shared" si="2"/>
        <v>0.24047029844756423</v>
      </c>
    </row>
    <row r="72" spans="1:19" s="19" customFormat="1">
      <c r="A72" s="20" t="s">
        <v>11</v>
      </c>
      <c r="B72" s="21">
        <v>41201</v>
      </c>
      <c r="C72" s="22" t="s">
        <v>360</v>
      </c>
      <c r="D72" s="110" t="s">
        <v>458</v>
      </c>
      <c r="E72" s="61" t="s">
        <v>222</v>
      </c>
      <c r="F72" s="36"/>
      <c r="G72" s="36"/>
      <c r="H72" s="36">
        <v>84900</v>
      </c>
      <c r="I72" s="36"/>
      <c r="J72" s="36"/>
      <c r="K72" s="36"/>
      <c r="L72" s="36"/>
      <c r="M72" s="36">
        <v>15153.27</v>
      </c>
      <c r="N72" s="36"/>
      <c r="O72" s="36"/>
      <c r="P72" s="36"/>
      <c r="Q72" s="36">
        <f t="shared" si="5"/>
        <v>100053.27</v>
      </c>
      <c r="R72" s="177">
        <f t="shared" ref="R72:R135" si="6">(R71+Q72)</f>
        <v>30477053.959999997</v>
      </c>
      <c r="S72" s="139">
        <f t="shared" ref="S72:S135" si="7">R72/126323296</f>
        <v>0.24126233976668879</v>
      </c>
    </row>
    <row r="73" spans="1:19" s="19" customFormat="1">
      <c r="A73" s="20" t="s">
        <v>11</v>
      </c>
      <c r="B73" s="21">
        <v>41221</v>
      </c>
      <c r="C73" s="22" t="s">
        <v>363</v>
      </c>
      <c r="D73" s="110" t="s">
        <v>459</v>
      </c>
      <c r="E73" s="61" t="s">
        <v>366</v>
      </c>
      <c r="F73" s="36"/>
      <c r="G73" s="36"/>
      <c r="H73" s="36">
        <v>140944.5</v>
      </c>
      <c r="I73" s="36"/>
      <c r="J73" s="36"/>
      <c r="K73" s="36"/>
      <c r="L73" s="36"/>
      <c r="M73" s="36"/>
      <c r="N73" s="36"/>
      <c r="O73" s="36">
        <v>283383.18</v>
      </c>
      <c r="P73" s="36"/>
      <c r="Q73" s="36">
        <f t="shared" si="5"/>
        <v>424327.67999999999</v>
      </c>
      <c r="R73" s="177">
        <f t="shared" si="6"/>
        <v>30901381.639999997</v>
      </c>
      <c r="S73" s="139">
        <f t="shared" si="7"/>
        <v>0.24462140094887957</v>
      </c>
    </row>
    <row r="74" spans="1:19" s="19" customFormat="1">
      <c r="A74" s="20" t="s">
        <v>11</v>
      </c>
      <c r="B74" s="21">
        <v>41221</v>
      </c>
      <c r="C74" s="22" t="s">
        <v>364</v>
      </c>
      <c r="D74" s="110" t="s">
        <v>446</v>
      </c>
      <c r="E74" s="61">
        <v>9</v>
      </c>
      <c r="F74" s="36"/>
      <c r="G74" s="36"/>
      <c r="H74" s="36"/>
      <c r="I74" s="36"/>
      <c r="J74" s="36"/>
      <c r="K74" s="36"/>
      <c r="L74" s="36"/>
      <c r="M74" s="36">
        <v>94400</v>
      </c>
      <c r="N74" s="36"/>
      <c r="O74" s="36"/>
      <c r="P74" s="36"/>
      <c r="Q74" s="36">
        <f t="shared" si="5"/>
        <v>94400</v>
      </c>
      <c r="R74" s="177">
        <f t="shared" si="6"/>
        <v>30995781.639999997</v>
      </c>
      <c r="S74" s="139">
        <f t="shared" si="7"/>
        <v>0.24536868987332311</v>
      </c>
    </row>
    <row r="75" spans="1:19" s="19" customFormat="1">
      <c r="A75" s="20" t="s">
        <v>11</v>
      </c>
      <c r="B75" s="21">
        <v>41221</v>
      </c>
      <c r="C75" s="22" t="s">
        <v>365</v>
      </c>
      <c r="D75" s="110" t="s">
        <v>298</v>
      </c>
      <c r="E75" s="61">
        <v>4</v>
      </c>
      <c r="F75" s="36"/>
      <c r="G75" s="36"/>
      <c r="H75" s="36">
        <v>18066.34</v>
      </c>
      <c r="I75" s="36"/>
      <c r="J75" s="36"/>
      <c r="K75" s="36"/>
      <c r="L75" s="36"/>
      <c r="M75" s="36"/>
      <c r="N75" s="36"/>
      <c r="O75" s="36"/>
      <c r="P75" s="36"/>
      <c r="Q75" s="36">
        <f t="shared" si="5"/>
        <v>18066.34</v>
      </c>
      <c r="R75" s="177">
        <f t="shared" si="6"/>
        <v>31013847.979999997</v>
      </c>
      <c r="S75" s="139">
        <f t="shared" si="7"/>
        <v>0.24551170656598445</v>
      </c>
    </row>
    <row r="76" spans="1:19" s="19" customFormat="1">
      <c r="A76" s="20" t="s">
        <v>11</v>
      </c>
      <c r="B76" s="21">
        <v>41233</v>
      </c>
      <c r="C76" s="22" t="s">
        <v>361</v>
      </c>
      <c r="D76" s="110" t="s">
        <v>187</v>
      </c>
      <c r="E76" s="61">
        <v>2</v>
      </c>
      <c r="F76" s="36"/>
      <c r="G76" s="36">
        <v>14505</v>
      </c>
      <c r="H76" s="36"/>
      <c r="I76" s="36"/>
      <c r="J76" s="36"/>
      <c r="K76" s="36"/>
      <c r="L76" s="36"/>
      <c r="M76" s="36"/>
      <c r="N76" s="36"/>
      <c r="O76" s="36"/>
      <c r="P76" s="36"/>
      <c r="Q76" s="36">
        <f t="shared" si="5"/>
        <v>14505</v>
      </c>
      <c r="R76" s="177">
        <f t="shared" si="6"/>
        <v>31028352.979999997</v>
      </c>
      <c r="S76" s="139">
        <f t="shared" si="7"/>
        <v>0.24562653099235154</v>
      </c>
    </row>
    <row r="77" spans="1:19" s="19" customFormat="1">
      <c r="A77" s="20" t="s">
        <v>11</v>
      </c>
      <c r="B77" s="21">
        <v>41233</v>
      </c>
      <c r="C77" s="22" t="s">
        <v>362</v>
      </c>
      <c r="D77" s="110" t="s">
        <v>298</v>
      </c>
      <c r="E77" s="61">
        <v>4</v>
      </c>
      <c r="F77" s="36"/>
      <c r="G77" s="36"/>
      <c r="H77" s="36">
        <v>40415.4</v>
      </c>
      <c r="I77" s="36"/>
      <c r="J77" s="36"/>
      <c r="K77" s="36"/>
      <c r="L77" s="36"/>
      <c r="M77" s="36"/>
      <c r="N77" s="36"/>
      <c r="O77" s="36"/>
      <c r="P77" s="36"/>
      <c r="Q77" s="36">
        <f t="shared" si="5"/>
        <v>40415.4</v>
      </c>
      <c r="R77" s="177">
        <f t="shared" si="6"/>
        <v>31068768.379999995</v>
      </c>
      <c r="S77" s="139">
        <f t="shared" si="7"/>
        <v>0.24594646722960739</v>
      </c>
    </row>
    <row r="78" spans="1:19" s="19" customFormat="1">
      <c r="A78" s="20" t="s">
        <v>11</v>
      </c>
      <c r="B78" s="21">
        <v>41256</v>
      </c>
      <c r="C78" s="22" t="s">
        <v>379</v>
      </c>
      <c r="D78" s="110" t="s">
        <v>298</v>
      </c>
      <c r="E78" s="61">
        <v>4</v>
      </c>
      <c r="F78" s="36"/>
      <c r="G78" s="36"/>
      <c r="H78" s="36">
        <v>116513.02</v>
      </c>
      <c r="I78" s="36"/>
      <c r="J78" s="36"/>
      <c r="K78" s="36"/>
      <c r="L78" s="36"/>
      <c r="M78" s="36"/>
      <c r="N78" s="36"/>
      <c r="O78" s="36"/>
      <c r="P78" s="36"/>
      <c r="Q78" s="36">
        <f t="shared" si="5"/>
        <v>116513.02</v>
      </c>
      <c r="R78" s="177">
        <f t="shared" si="6"/>
        <v>31185281.399999995</v>
      </c>
      <c r="S78" s="139">
        <f t="shared" si="7"/>
        <v>0.24686880715968648</v>
      </c>
    </row>
    <row r="79" spans="1:19" s="19" customFormat="1">
      <c r="A79" s="20" t="s">
        <v>11</v>
      </c>
      <c r="B79" s="21">
        <v>41261</v>
      </c>
      <c r="C79" s="22" t="s">
        <v>383</v>
      </c>
      <c r="D79" s="110" t="s">
        <v>298</v>
      </c>
      <c r="E79" s="61">
        <v>4</v>
      </c>
      <c r="F79" s="36"/>
      <c r="G79" s="36"/>
      <c r="H79" s="36">
        <v>203594.23</v>
      </c>
      <c r="I79" s="36"/>
      <c r="J79" s="36"/>
      <c r="K79" s="36"/>
      <c r="L79" s="36"/>
      <c r="M79" s="36"/>
      <c r="N79" s="36"/>
      <c r="O79" s="36"/>
      <c r="P79" s="36"/>
      <c r="Q79" s="36">
        <f t="shared" si="5"/>
        <v>203594.23</v>
      </c>
      <c r="R79" s="177">
        <f t="shared" si="6"/>
        <v>31388875.629999995</v>
      </c>
      <c r="S79" s="139">
        <f t="shared" si="7"/>
        <v>0.24848049903637723</v>
      </c>
    </row>
    <row r="80" spans="1:19" s="19" customFormat="1">
      <c r="A80" s="20" t="s">
        <v>11</v>
      </c>
      <c r="B80" s="21">
        <v>41261</v>
      </c>
      <c r="C80" s="22" t="s">
        <v>384</v>
      </c>
      <c r="D80" s="110" t="s">
        <v>451</v>
      </c>
      <c r="E80" s="61">
        <v>10</v>
      </c>
      <c r="F80" s="36"/>
      <c r="G80" s="36"/>
      <c r="H80" s="36"/>
      <c r="I80" s="36"/>
      <c r="J80" s="36"/>
      <c r="K80" s="36"/>
      <c r="L80" s="36"/>
      <c r="M80" s="36"/>
      <c r="N80" s="36"/>
      <c r="O80" s="36">
        <v>752196.9</v>
      </c>
      <c r="P80" s="36"/>
      <c r="Q80" s="36">
        <f t="shared" si="5"/>
        <v>752196.9</v>
      </c>
      <c r="R80" s="177">
        <f t="shared" si="6"/>
        <v>32141072.529999994</v>
      </c>
      <c r="S80" s="139">
        <f t="shared" si="7"/>
        <v>0.25443503730301648</v>
      </c>
    </row>
    <row r="81" spans="1:19" s="19" customFormat="1">
      <c r="A81" s="20" t="s">
        <v>11</v>
      </c>
      <c r="B81" s="21">
        <v>41264</v>
      </c>
      <c r="C81" s="22" t="s">
        <v>393</v>
      </c>
      <c r="D81" s="110" t="s">
        <v>451</v>
      </c>
      <c r="E81" s="61">
        <v>10</v>
      </c>
      <c r="F81" s="36"/>
      <c r="G81" s="36"/>
      <c r="H81" s="36"/>
      <c r="I81" s="36"/>
      <c r="J81" s="36"/>
      <c r="K81" s="36"/>
      <c r="L81" s="36"/>
      <c r="M81" s="36"/>
      <c r="N81" s="36"/>
      <c r="O81" s="36">
        <v>13741.04</v>
      </c>
      <c r="P81" s="36"/>
      <c r="Q81" s="36">
        <f t="shared" si="5"/>
        <v>13741.04</v>
      </c>
      <c r="R81" s="177">
        <f t="shared" si="6"/>
        <v>32154813.569999993</v>
      </c>
      <c r="S81" s="139">
        <f t="shared" si="7"/>
        <v>0.25454381407210902</v>
      </c>
    </row>
    <row r="82" spans="1:19" s="19" customFormat="1">
      <c r="A82" s="20" t="s">
        <v>11</v>
      </c>
      <c r="B82" s="21">
        <v>41264</v>
      </c>
      <c r="C82" s="22" t="s">
        <v>394</v>
      </c>
      <c r="D82" s="110" t="s">
        <v>432</v>
      </c>
      <c r="E82" s="61">
        <v>9</v>
      </c>
      <c r="F82" s="36"/>
      <c r="G82" s="36"/>
      <c r="H82" s="36"/>
      <c r="I82" s="36"/>
      <c r="J82" s="36"/>
      <c r="K82" s="36"/>
      <c r="L82" s="36"/>
      <c r="M82" s="36">
        <v>84100</v>
      </c>
      <c r="N82" s="36"/>
      <c r="O82" s="36"/>
      <c r="P82" s="36"/>
      <c r="Q82" s="36">
        <f t="shared" si="5"/>
        <v>84100</v>
      </c>
      <c r="R82" s="177">
        <f t="shared" si="6"/>
        <v>32238913.569999993</v>
      </c>
      <c r="S82" s="139">
        <f t="shared" si="7"/>
        <v>0.25520956617534735</v>
      </c>
    </row>
    <row r="83" spans="1:19" s="19" customFormat="1">
      <c r="A83" s="20" t="s">
        <v>11</v>
      </c>
      <c r="B83" s="21">
        <v>41264</v>
      </c>
      <c r="C83" s="22" t="s">
        <v>395</v>
      </c>
      <c r="D83" s="110" t="s">
        <v>432</v>
      </c>
      <c r="E83" s="61">
        <v>9</v>
      </c>
      <c r="F83" s="36"/>
      <c r="G83" s="36"/>
      <c r="H83" s="36"/>
      <c r="I83" s="36"/>
      <c r="J83" s="36"/>
      <c r="K83" s="36"/>
      <c r="L83" s="36"/>
      <c r="M83" s="36">
        <v>84100</v>
      </c>
      <c r="N83" s="36"/>
      <c r="O83" s="36"/>
      <c r="P83" s="36"/>
      <c r="Q83" s="36">
        <f t="shared" si="5"/>
        <v>84100</v>
      </c>
      <c r="R83" s="177">
        <f t="shared" si="6"/>
        <v>32323013.569999993</v>
      </c>
      <c r="S83" s="139">
        <f t="shared" si="7"/>
        <v>0.25587531827858573</v>
      </c>
    </row>
    <row r="84" spans="1:19" s="19" customFormat="1">
      <c r="A84" s="20" t="s">
        <v>11</v>
      </c>
      <c r="B84" s="21">
        <v>41264</v>
      </c>
      <c r="C84" s="22" t="s">
        <v>396</v>
      </c>
      <c r="D84" s="110" t="s">
        <v>432</v>
      </c>
      <c r="E84" s="61">
        <v>9</v>
      </c>
      <c r="F84" s="36"/>
      <c r="G84" s="36"/>
      <c r="H84" s="36"/>
      <c r="I84" s="36"/>
      <c r="J84" s="36"/>
      <c r="K84" s="36"/>
      <c r="L84" s="36"/>
      <c r="M84" s="36">
        <v>84100</v>
      </c>
      <c r="N84" s="36"/>
      <c r="O84" s="36"/>
      <c r="P84" s="36"/>
      <c r="Q84" s="36">
        <f t="shared" si="5"/>
        <v>84100</v>
      </c>
      <c r="R84" s="177">
        <f t="shared" si="6"/>
        <v>32407113.569999993</v>
      </c>
      <c r="S84" s="139">
        <f t="shared" si="7"/>
        <v>0.25654107038182405</v>
      </c>
    </row>
    <row r="85" spans="1:19" s="19" customFormat="1">
      <c r="A85" s="20" t="s">
        <v>11</v>
      </c>
      <c r="B85" s="21">
        <v>41285</v>
      </c>
      <c r="C85" s="22" t="s">
        <v>405</v>
      </c>
      <c r="D85" s="110" t="s">
        <v>298</v>
      </c>
      <c r="E85" s="61">
        <v>4</v>
      </c>
      <c r="F85" s="36"/>
      <c r="G85" s="36"/>
      <c r="H85" s="36">
        <v>144096.79</v>
      </c>
      <c r="I85" s="36"/>
      <c r="J85" s="36"/>
      <c r="K85" s="36"/>
      <c r="L85" s="36"/>
      <c r="M85" s="36"/>
      <c r="N85" s="36"/>
      <c r="O85" s="36"/>
      <c r="P85" s="36"/>
      <c r="Q85" s="36">
        <f t="shared" si="5"/>
        <v>144096.79</v>
      </c>
      <c r="R85" s="177">
        <f t="shared" si="6"/>
        <v>32551210.359999992</v>
      </c>
      <c r="S85" s="139">
        <f t="shared" si="7"/>
        <v>0.25768176884808319</v>
      </c>
    </row>
    <row r="86" spans="1:19" s="19" customFormat="1">
      <c r="A86" s="20" t="s">
        <v>11</v>
      </c>
      <c r="B86" s="21">
        <v>41285</v>
      </c>
      <c r="C86" s="22" t="s">
        <v>406</v>
      </c>
      <c r="D86" s="110" t="s">
        <v>298</v>
      </c>
      <c r="E86" s="61">
        <v>4</v>
      </c>
      <c r="F86" s="36"/>
      <c r="G86" s="36"/>
      <c r="H86" s="36">
        <v>25613.75</v>
      </c>
      <c r="I86" s="36"/>
      <c r="J86" s="36"/>
      <c r="K86" s="36"/>
      <c r="L86" s="36"/>
      <c r="M86" s="36"/>
      <c r="N86" s="36"/>
      <c r="O86" s="36"/>
      <c r="P86" s="36"/>
      <c r="Q86" s="36">
        <f t="shared" si="5"/>
        <v>25613.75</v>
      </c>
      <c r="R86" s="177">
        <f t="shared" si="6"/>
        <v>32576824.109999992</v>
      </c>
      <c r="S86" s="139">
        <f t="shared" si="7"/>
        <v>0.25788453231935932</v>
      </c>
    </row>
    <row r="87" spans="1:19" s="19" customFormat="1">
      <c r="A87" s="20" t="s">
        <v>11</v>
      </c>
      <c r="B87" s="21">
        <v>41285</v>
      </c>
      <c r="C87" s="22" t="s">
        <v>407</v>
      </c>
      <c r="D87" s="110" t="s">
        <v>432</v>
      </c>
      <c r="E87" s="61">
        <v>9</v>
      </c>
      <c r="F87" s="36"/>
      <c r="G87" s="36"/>
      <c r="H87" s="36"/>
      <c r="I87" s="36"/>
      <c r="J87" s="36"/>
      <c r="K87" s="36"/>
      <c r="L87" s="36"/>
      <c r="M87" s="36">
        <v>221300</v>
      </c>
      <c r="N87" s="36"/>
      <c r="O87" s="36"/>
      <c r="P87" s="36"/>
      <c r="Q87" s="36">
        <f t="shared" si="5"/>
        <v>221300</v>
      </c>
      <c r="R87" s="177">
        <f t="shared" si="6"/>
        <v>32798124.109999992</v>
      </c>
      <c r="S87" s="139">
        <f t="shared" si="7"/>
        <v>0.25963638654583548</v>
      </c>
    </row>
    <row r="88" spans="1:19" s="19" customFormat="1">
      <c r="A88" s="20" t="s">
        <v>11</v>
      </c>
      <c r="B88" s="21">
        <v>41313</v>
      </c>
      <c r="C88" s="22" t="s">
        <v>415</v>
      </c>
      <c r="D88" s="110" t="s">
        <v>447</v>
      </c>
      <c r="E88" s="61">
        <v>10</v>
      </c>
      <c r="F88" s="36"/>
      <c r="G88" s="36"/>
      <c r="H88" s="36"/>
      <c r="I88" s="36"/>
      <c r="J88" s="36"/>
      <c r="K88" s="36"/>
      <c r="L88" s="36"/>
      <c r="M88" s="36"/>
      <c r="N88" s="36"/>
      <c r="O88" s="36">
        <v>8463.4</v>
      </c>
      <c r="P88" s="36"/>
      <c r="Q88" s="36">
        <f t="shared" si="5"/>
        <v>8463.4</v>
      </c>
      <c r="R88" s="177">
        <f t="shared" si="6"/>
        <v>32806587.50999999</v>
      </c>
      <c r="S88" s="139">
        <f t="shared" si="7"/>
        <v>0.25970338448103819</v>
      </c>
    </row>
    <row r="89" spans="1:19" s="19" customFormat="1">
      <c r="A89" s="20" t="s">
        <v>11</v>
      </c>
      <c r="B89" s="21">
        <v>41313</v>
      </c>
      <c r="C89" s="22" t="s">
        <v>416</v>
      </c>
      <c r="D89" s="110" t="s">
        <v>298</v>
      </c>
      <c r="E89" s="61">
        <v>4</v>
      </c>
      <c r="F89" s="36"/>
      <c r="G89" s="36"/>
      <c r="H89" s="36">
        <v>175193.5</v>
      </c>
      <c r="I89" s="36"/>
      <c r="J89" s="36"/>
      <c r="K89" s="36"/>
      <c r="L89" s="36"/>
      <c r="M89" s="36"/>
      <c r="N89" s="36"/>
      <c r="O89" s="36"/>
      <c r="P89" s="36"/>
      <c r="Q89" s="36">
        <f t="shared" si="5"/>
        <v>175193.5</v>
      </c>
      <c r="R89" s="177">
        <f t="shared" si="6"/>
        <v>32981781.00999999</v>
      </c>
      <c r="S89" s="139">
        <f t="shared" si="7"/>
        <v>0.26109025060587393</v>
      </c>
    </row>
    <row r="90" spans="1:19" s="19" customFormat="1">
      <c r="A90" s="20" t="s">
        <v>11</v>
      </c>
      <c r="B90" s="21">
        <v>41313</v>
      </c>
      <c r="C90" s="22" t="s">
        <v>417</v>
      </c>
      <c r="D90" s="110" t="s">
        <v>447</v>
      </c>
      <c r="E90" s="61">
        <v>10</v>
      </c>
      <c r="F90" s="36"/>
      <c r="G90" s="36"/>
      <c r="H90" s="36"/>
      <c r="I90" s="36"/>
      <c r="J90" s="36"/>
      <c r="K90" s="36"/>
      <c r="L90" s="36"/>
      <c r="M90" s="36"/>
      <c r="N90" s="36"/>
      <c r="O90" s="36">
        <v>8463.4</v>
      </c>
      <c r="P90" s="36"/>
      <c r="Q90" s="36">
        <f t="shared" si="5"/>
        <v>8463.4</v>
      </c>
      <c r="R90" s="177">
        <f t="shared" si="6"/>
        <v>32990244.409999989</v>
      </c>
      <c r="S90" s="139">
        <f t="shared" si="7"/>
        <v>0.26115724854107664</v>
      </c>
    </row>
    <row r="91" spans="1:19" s="19" customFormat="1">
      <c r="A91" s="20" t="s">
        <v>11</v>
      </c>
      <c r="B91" s="21">
        <v>41313</v>
      </c>
      <c r="C91" s="22" t="s">
        <v>413</v>
      </c>
      <c r="D91" s="110" t="s">
        <v>298</v>
      </c>
      <c r="E91" s="61">
        <v>4</v>
      </c>
      <c r="F91" s="36"/>
      <c r="G91" s="36"/>
      <c r="H91" s="36">
        <v>11877</v>
      </c>
      <c r="I91" s="36"/>
      <c r="J91" s="36"/>
      <c r="K91" s="36"/>
      <c r="L91" s="36"/>
      <c r="M91" s="36"/>
      <c r="N91" s="36"/>
      <c r="O91" s="36"/>
      <c r="P91" s="36"/>
      <c r="Q91" s="36">
        <f t="shared" si="5"/>
        <v>11877</v>
      </c>
      <c r="R91" s="177">
        <f t="shared" si="6"/>
        <v>33002121.409999989</v>
      </c>
      <c r="S91" s="139">
        <f t="shared" si="7"/>
        <v>0.26125126920374203</v>
      </c>
    </row>
    <row r="92" spans="1:19" s="19" customFormat="1">
      <c r="A92" s="20" t="s">
        <v>11</v>
      </c>
      <c r="B92" s="21">
        <v>41316</v>
      </c>
      <c r="C92" s="22" t="s">
        <v>414</v>
      </c>
      <c r="D92" s="110" t="s">
        <v>461</v>
      </c>
      <c r="E92" s="61">
        <v>11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>
        <v>3222.64</v>
      </c>
      <c r="Q92" s="36">
        <f t="shared" si="5"/>
        <v>3222.64</v>
      </c>
      <c r="R92" s="177">
        <f t="shared" si="6"/>
        <v>33005344.04999999</v>
      </c>
      <c r="S92" s="139">
        <f t="shared" si="7"/>
        <v>0.26127678025437201</v>
      </c>
    </row>
    <row r="93" spans="1:19" s="19" customFormat="1">
      <c r="A93" s="20" t="s">
        <v>11</v>
      </c>
      <c r="B93" s="21">
        <v>41316</v>
      </c>
      <c r="C93" s="22" t="s">
        <v>423</v>
      </c>
      <c r="D93" s="110" t="s">
        <v>298</v>
      </c>
      <c r="E93" s="61">
        <v>4</v>
      </c>
      <c r="F93" s="36"/>
      <c r="G93" s="36"/>
      <c r="H93" s="36">
        <v>71490</v>
      </c>
      <c r="I93" s="36"/>
      <c r="J93" s="36"/>
      <c r="K93" s="36"/>
      <c r="L93" s="36"/>
      <c r="M93" s="36"/>
      <c r="N93" s="36"/>
      <c r="O93" s="36"/>
      <c r="P93" s="36"/>
      <c r="Q93" s="36">
        <f t="shared" si="5"/>
        <v>71490</v>
      </c>
      <c r="R93" s="177">
        <f t="shared" si="6"/>
        <v>33076834.04999999</v>
      </c>
      <c r="S93" s="139">
        <f t="shared" si="7"/>
        <v>0.26184270912310575</v>
      </c>
    </row>
    <row r="94" spans="1:19" s="19" customFormat="1">
      <c r="A94" s="20" t="s">
        <v>11</v>
      </c>
      <c r="B94" s="21">
        <v>41316</v>
      </c>
      <c r="C94" s="22" t="s">
        <v>424</v>
      </c>
      <c r="D94" s="110" t="s">
        <v>298</v>
      </c>
      <c r="E94" s="61">
        <v>4</v>
      </c>
      <c r="F94" s="36"/>
      <c r="G94" s="36"/>
      <c r="H94" s="36">
        <v>272888.52</v>
      </c>
      <c r="I94" s="36"/>
      <c r="J94" s="36"/>
      <c r="K94" s="36"/>
      <c r="L94" s="36"/>
      <c r="M94" s="36"/>
      <c r="N94" s="36"/>
      <c r="O94" s="36"/>
      <c r="P94" s="36"/>
      <c r="Q94" s="36">
        <f t="shared" si="5"/>
        <v>272888.52</v>
      </c>
      <c r="R94" s="177">
        <f t="shared" si="6"/>
        <v>33349722.569999989</v>
      </c>
      <c r="S94" s="139">
        <f t="shared" si="7"/>
        <v>0.26400294819729836</v>
      </c>
    </row>
    <row r="95" spans="1:19" s="19" customFormat="1">
      <c r="A95" s="20" t="s">
        <v>11</v>
      </c>
      <c r="B95" s="21">
        <v>41326</v>
      </c>
      <c r="C95" s="22" t="s">
        <v>425</v>
      </c>
      <c r="D95" s="110" t="s">
        <v>462</v>
      </c>
      <c r="E95" s="61">
        <v>11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>
        <v>8136.76</v>
      </c>
      <c r="Q95" s="36">
        <f t="shared" si="5"/>
        <v>8136.76</v>
      </c>
      <c r="R95" s="177">
        <f t="shared" si="6"/>
        <v>33357859.329999991</v>
      </c>
      <c r="S95" s="139">
        <f t="shared" si="7"/>
        <v>0.26406736038616335</v>
      </c>
    </row>
    <row r="96" spans="1:19" s="19" customFormat="1">
      <c r="A96" s="20" t="s">
        <v>11</v>
      </c>
      <c r="B96" s="21">
        <v>41345</v>
      </c>
      <c r="C96" s="22" t="s">
        <v>470</v>
      </c>
      <c r="D96" s="110" t="s">
        <v>447</v>
      </c>
      <c r="E96" s="61">
        <v>10</v>
      </c>
      <c r="F96" s="36"/>
      <c r="G96" s="36"/>
      <c r="H96" s="36"/>
      <c r="I96" s="36"/>
      <c r="J96" s="36"/>
      <c r="K96" s="36"/>
      <c r="L96" s="36"/>
      <c r="M96" s="36"/>
      <c r="N96" s="36"/>
      <c r="O96" s="36">
        <v>8463.4</v>
      </c>
      <c r="P96" s="36"/>
      <c r="Q96" s="36">
        <f t="shared" si="5"/>
        <v>8463.4</v>
      </c>
      <c r="R96" s="177">
        <f t="shared" si="6"/>
        <v>33366322.729999989</v>
      </c>
      <c r="S96" s="139">
        <f t="shared" si="7"/>
        <v>0.26413435832136606</v>
      </c>
    </row>
    <row r="97" spans="1:19" s="19" customFormat="1">
      <c r="A97" s="20" t="s">
        <v>11</v>
      </c>
      <c r="B97" s="21">
        <v>41345</v>
      </c>
      <c r="C97" s="22" t="s">
        <v>471</v>
      </c>
      <c r="D97" s="110" t="s">
        <v>298</v>
      </c>
      <c r="E97" s="61">
        <v>4</v>
      </c>
      <c r="F97" s="36"/>
      <c r="G97" s="36"/>
      <c r="H97" s="36">
        <v>184520.9</v>
      </c>
      <c r="I97" s="36"/>
      <c r="J97" s="36"/>
      <c r="K97" s="36"/>
      <c r="L97" s="36"/>
      <c r="M97" s="36"/>
      <c r="N97" s="36"/>
      <c r="O97" s="36"/>
      <c r="P97" s="36"/>
      <c r="Q97" s="36">
        <f t="shared" si="5"/>
        <v>184520.9</v>
      </c>
      <c r="R97" s="177">
        <f t="shared" si="6"/>
        <v>33550843.629999988</v>
      </c>
      <c r="S97" s="139">
        <f t="shared" si="7"/>
        <v>0.26559506197495025</v>
      </c>
    </row>
    <row r="98" spans="1:19" s="19" customFormat="1">
      <c r="A98" s="20" t="s">
        <v>11</v>
      </c>
      <c r="B98" s="21">
        <v>41345</v>
      </c>
      <c r="C98" s="22" t="s">
        <v>472</v>
      </c>
      <c r="D98" s="110" t="s">
        <v>298</v>
      </c>
      <c r="E98" s="61">
        <v>4</v>
      </c>
      <c r="F98" s="36"/>
      <c r="G98" s="36"/>
      <c r="H98" s="36">
        <v>74714.100000000006</v>
      </c>
      <c r="I98" s="36"/>
      <c r="J98" s="36"/>
      <c r="K98" s="36"/>
      <c r="L98" s="36"/>
      <c r="M98" s="36"/>
      <c r="N98" s="36"/>
      <c r="O98" s="36"/>
      <c r="P98" s="36"/>
      <c r="Q98" s="36">
        <f t="shared" si="5"/>
        <v>74714.100000000006</v>
      </c>
      <c r="R98" s="177">
        <f t="shared" si="6"/>
        <v>33625557.729999989</v>
      </c>
      <c r="S98" s="139">
        <f t="shared" si="7"/>
        <v>0.26618651345196048</v>
      </c>
    </row>
    <row r="99" spans="1:19" s="19" customFormat="1">
      <c r="A99" s="20" t="s">
        <v>11</v>
      </c>
      <c r="B99" s="21">
        <v>41345</v>
      </c>
      <c r="C99" s="22" t="s">
        <v>473</v>
      </c>
      <c r="D99" s="110" t="s">
        <v>298</v>
      </c>
      <c r="E99" s="61">
        <v>4</v>
      </c>
      <c r="F99" s="36"/>
      <c r="G99" s="36"/>
      <c r="H99" s="36">
        <v>5765.51</v>
      </c>
      <c r="I99" s="36"/>
      <c r="J99" s="36"/>
      <c r="K99" s="36"/>
      <c r="L99" s="36"/>
      <c r="M99" s="36"/>
      <c r="N99" s="36"/>
      <c r="O99" s="36"/>
      <c r="P99" s="36"/>
      <c r="Q99" s="36">
        <f t="shared" si="5"/>
        <v>5765.51</v>
      </c>
      <c r="R99" s="177">
        <f t="shared" si="6"/>
        <v>33631323.239999987</v>
      </c>
      <c r="S99" s="139">
        <f t="shared" si="7"/>
        <v>0.26623215436050679</v>
      </c>
    </row>
    <row r="100" spans="1:19" s="19" customFormat="1">
      <c r="A100" s="20" t="s">
        <v>11</v>
      </c>
      <c r="B100" s="21">
        <v>41345</v>
      </c>
      <c r="C100" s="22" t="s">
        <v>474</v>
      </c>
      <c r="D100" s="110" t="s">
        <v>298</v>
      </c>
      <c r="E100" s="61" t="s">
        <v>233</v>
      </c>
      <c r="F100" s="36"/>
      <c r="G100" s="36">
        <v>11170</v>
      </c>
      <c r="H100" s="36"/>
      <c r="I100" s="36">
        <v>17599.12</v>
      </c>
      <c r="J100" s="36"/>
      <c r="K100" s="36"/>
      <c r="L100" s="36"/>
      <c r="M100" s="36"/>
      <c r="N100" s="36"/>
      <c r="O100" s="36"/>
      <c r="P100" s="36"/>
      <c r="Q100" s="36">
        <f t="shared" si="5"/>
        <v>28769.119999999999</v>
      </c>
      <c r="R100" s="177">
        <f t="shared" si="6"/>
        <v>33660092.359999985</v>
      </c>
      <c r="S100" s="139">
        <f t="shared" si="7"/>
        <v>0.2664598963598922</v>
      </c>
    </row>
    <row r="101" spans="1:19" s="19" customFormat="1">
      <c r="A101" s="20" t="s">
        <v>11</v>
      </c>
      <c r="B101" s="21">
        <v>41373</v>
      </c>
      <c r="C101" s="22" t="s">
        <v>475</v>
      </c>
      <c r="D101" s="110" t="s">
        <v>169</v>
      </c>
      <c r="E101" s="61">
        <v>1</v>
      </c>
      <c r="F101" s="36">
        <v>8976.2800000000007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>
        <f t="shared" si="5"/>
        <v>8976.2800000000007</v>
      </c>
      <c r="R101" s="177">
        <f t="shared" si="6"/>
        <v>33669068.639999986</v>
      </c>
      <c r="S101" s="139">
        <f t="shared" si="7"/>
        <v>0.26653095435381913</v>
      </c>
    </row>
    <row r="102" spans="1:19" s="19" customFormat="1">
      <c r="A102" s="20" t="s">
        <v>11</v>
      </c>
      <c r="B102" s="21">
        <v>41373</v>
      </c>
      <c r="C102" s="22" t="s">
        <v>476</v>
      </c>
      <c r="D102" s="110" t="s">
        <v>169</v>
      </c>
      <c r="E102" s="61">
        <v>1</v>
      </c>
      <c r="F102" s="36">
        <v>18815.86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>
        <f t="shared" ref="Q102:Q123" si="8">SUM(F102:P102)</f>
        <v>18815.86</v>
      </c>
      <c r="R102" s="177">
        <f t="shared" si="6"/>
        <v>33687884.499999985</v>
      </c>
      <c r="S102" s="139">
        <f t="shared" si="7"/>
        <v>0.26667990439388145</v>
      </c>
    </row>
    <row r="103" spans="1:19" s="19" customFormat="1">
      <c r="A103" s="20" t="s">
        <v>11</v>
      </c>
      <c r="B103" s="21">
        <v>41373</v>
      </c>
      <c r="C103" s="22" t="s">
        <v>477</v>
      </c>
      <c r="D103" s="110" t="s">
        <v>169</v>
      </c>
      <c r="E103" s="61">
        <v>1</v>
      </c>
      <c r="F103" s="36">
        <v>25266.17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f t="shared" si="8"/>
        <v>25266.17</v>
      </c>
      <c r="R103" s="177">
        <f t="shared" si="6"/>
        <v>33713150.669999987</v>
      </c>
      <c r="S103" s="139">
        <f t="shared" si="7"/>
        <v>0.2668799163536707</v>
      </c>
    </row>
    <row r="104" spans="1:19" s="19" customFormat="1">
      <c r="A104" s="20" t="s">
        <v>11</v>
      </c>
      <c r="B104" s="21">
        <v>41373</v>
      </c>
      <c r="C104" s="22" t="s">
        <v>478</v>
      </c>
      <c r="D104" s="110" t="s">
        <v>169</v>
      </c>
      <c r="E104" s="61">
        <v>1</v>
      </c>
      <c r="F104" s="36">
        <v>33057.57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>
        <f t="shared" si="8"/>
        <v>33057.57</v>
      </c>
      <c r="R104" s="177">
        <f t="shared" si="6"/>
        <v>33746208.239999987</v>
      </c>
      <c r="S104" s="139">
        <f t="shared" si="7"/>
        <v>0.2671416065647938</v>
      </c>
    </row>
    <row r="105" spans="1:19" s="19" customFormat="1">
      <c r="A105" s="20" t="s">
        <v>11</v>
      </c>
      <c r="B105" s="21">
        <v>41373</v>
      </c>
      <c r="C105" s="22" t="s">
        <v>479</v>
      </c>
      <c r="D105" s="110" t="s">
        <v>169</v>
      </c>
      <c r="E105" s="61">
        <v>1</v>
      </c>
      <c r="F105" s="36">
        <v>32268.68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>
        <f t="shared" si="8"/>
        <v>32268.68</v>
      </c>
      <c r="R105" s="177">
        <f t="shared" si="6"/>
        <v>33778476.919999987</v>
      </c>
      <c r="S105" s="139">
        <f t="shared" si="7"/>
        <v>0.26739705176787015</v>
      </c>
    </row>
    <row r="106" spans="1:19" s="19" customFormat="1">
      <c r="A106" s="20" t="s">
        <v>11</v>
      </c>
      <c r="B106" s="21">
        <v>41373</v>
      </c>
      <c r="C106" s="22" t="s">
        <v>480</v>
      </c>
      <c r="D106" s="110" t="s">
        <v>169</v>
      </c>
      <c r="E106" s="61">
        <v>1</v>
      </c>
      <c r="F106" s="36">
        <v>27261.09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>
        <f t="shared" si="8"/>
        <v>27261.09</v>
      </c>
      <c r="R106" s="177">
        <f t="shared" si="6"/>
        <v>33805738.00999999</v>
      </c>
      <c r="S106" s="139">
        <f t="shared" si="7"/>
        <v>0.2676128559058496</v>
      </c>
    </row>
    <row r="107" spans="1:19" s="19" customFormat="1">
      <c r="A107" s="20" t="s">
        <v>11</v>
      </c>
      <c r="B107" s="21">
        <v>41373</v>
      </c>
      <c r="C107" s="22" t="s">
        <v>481</v>
      </c>
      <c r="D107" s="110" t="s">
        <v>169</v>
      </c>
      <c r="E107" s="61">
        <v>1</v>
      </c>
      <c r="F107" s="36">
        <v>27505.84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>
        <f t="shared" si="8"/>
        <v>27505.84</v>
      </c>
      <c r="R107" s="177">
        <f t="shared" si="6"/>
        <v>33833243.849999994</v>
      </c>
      <c r="S107" s="139">
        <f t="shared" si="7"/>
        <v>0.26783059753285721</v>
      </c>
    </row>
    <row r="108" spans="1:19" s="19" customFormat="1">
      <c r="A108" s="20" t="s">
        <v>11</v>
      </c>
      <c r="B108" s="21">
        <v>41373</v>
      </c>
      <c r="C108" s="22" t="s">
        <v>483</v>
      </c>
      <c r="D108" s="110" t="s">
        <v>169</v>
      </c>
      <c r="E108" s="61">
        <v>1</v>
      </c>
      <c r="F108" s="36">
        <v>27533.24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>
        <f t="shared" si="8"/>
        <v>27533.24</v>
      </c>
      <c r="R108" s="177">
        <f t="shared" si="6"/>
        <v>33860777.089999996</v>
      </c>
      <c r="S108" s="139">
        <f t="shared" si="7"/>
        <v>0.26804855606364164</v>
      </c>
    </row>
    <row r="109" spans="1:19" s="19" customFormat="1">
      <c r="A109" s="20" t="s">
        <v>11</v>
      </c>
      <c r="B109" s="21">
        <v>41373</v>
      </c>
      <c r="C109" s="22" t="s">
        <v>482</v>
      </c>
      <c r="D109" s="110" t="s">
        <v>169</v>
      </c>
      <c r="E109" s="61">
        <v>1</v>
      </c>
      <c r="F109" s="36">
        <v>27666.29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f t="shared" si="8"/>
        <v>27666.29</v>
      </c>
      <c r="R109" s="177">
        <f t="shared" si="6"/>
        <v>33888443.379999995</v>
      </c>
      <c r="S109" s="139">
        <f t="shared" si="7"/>
        <v>0.26826756784433486</v>
      </c>
    </row>
    <row r="110" spans="1:19" s="19" customFormat="1">
      <c r="A110" s="20" t="s">
        <v>11</v>
      </c>
      <c r="B110" s="21">
        <v>41375</v>
      </c>
      <c r="C110" s="22" t="s">
        <v>488</v>
      </c>
      <c r="D110" s="110" t="s">
        <v>169</v>
      </c>
      <c r="E110" s="61">
        <v>1</v>
      </c>
      <c r="F110" s="36">
        <v>24739.49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>
        <f t="shared" si="8"/>
        <v>24739.49</v>
      </c>
      <c r="R110" s="177">
        <f t="shared" si="6"/>
        <v>33913182.869999997</v>
      </c>
      <c r="S110" s="139">
        <f t="shared" si="7"/>
        <v>0.26846341050189187</v>
      </c>
    </row>
    <row r="111" spans="1:19" s="19" customFormat="1">
      <c r="A111" s="20" t="s">
        <v>11</v>
      </c>
      <c r="B111" s="21">
        <v>41375</v>
      </c>
      <c r="C111" s="22" t="s">
        <v>489</v>
      </c>
      <c r="D111" s="110" t="s">
        <v>169</v>
      </c>
      <c r="E111" s="61">
        <v>1</v>
      </c>
      <c r="F111" s="36">
        <v>25944.41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>
        <f t="shared" si="8"/>
        <v>25944.41</v>
      </c>
      <c r="R111" s="177">
        <f t="shared" si="6"/>
        <v>33939127.279999994</v>
      </c>
      <c r="S111" s="139">
        <f t="shared" si="7"/>
        <v>0.26866879154261453</v>
      </c>
    </row>
    <row r="112" spans="1:19" s="19" customFormat="1">
      <c r="A112" s="20" t="s">
        <v>11</v>
      </c>
      <c r="B112" s="21">
        <v>41460</v>
      </c>
      <c r="C112" s="22" t="s">
        <v>553</v>
      </c>
      <c r="D112" s="110" t="s">
        <v>169</v>
      </c>
      <c r="E112" s="61">
        <v>1</v>
      </c>
      <c r="F112" s="36">
        <v>25207.8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>
        <f t="shared" si="8"/>
        <v>25207.8</v>
      </c>
      <c r="R112" s="177">
        <f t="shared" si="6"/>
        <v>33964335.079999991</v>
      </c>
      <c r="S112" s="139">
        <f t="shared" si="7"/>
        <v>0.26886834143402966</v>
      </c>
    </row>
    <row r="113" spans="1:20" s="19" customFormat="1">
      <c r="A113" s="20" t="s">
        <v>11</v>
      </c>
      <c r="B113" s="21">
        <v>41460</v>
      </c>
      <c r="C113" s="22" t="s">
        <v>554</v>
      </c>
      <c r="D113" s="110" t="s">
        <v>169</v>
      </c>
      <c r="E113" s="61">
        <v>1</v>
      </c>
      <c r="F113" s="36">
        <v>25269.62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f t="shared" si="8"/>
        <v>25269.62</v>
      </c>
      <c r="R113" s="177">
        <f t="shared" si="6"/>
        <v>33989604.699999988</v>
      </c>
      <c r="S113" s="139">
        <f t="shared" si="7"/>
        <v>0.26906838070469591</v>
      </c>
    </row>
    <row r="114" spans="1:20" s="19" customFormat="1">
      <c r="A114" s="20" t="s">
        <v>11</v>
      </c>
      <c r="B114" s="21">
        <v>41460</v>
      </c>
      <c r="C114" s="22" t="s">
        <v>555</v>
      </c>
      <c r="D114" s="110" t="s">
        <v>169</v>
      </c>
      <c r="E114" s="61">
        <v>1</v>
      </c>
      <c r="F114" s="36">
        <v>24124.33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>
        <f t="shared" si="8"/>
        <v>24124.33</v>
      </c>
      <c r="R114" s="177">
        <f t="shared" si="6"/>
        <v>34013729.029999986</v>
      </c>
      <c r="S114" s="139">
        <f t="shared" si="7"/>
        <v>0.26925935363497788</v>
      </c>
    </row>
    <row r="115" spans="1:20" s="19" customFormat="1">
      <c r="A115" s="20" t="s">
        <v>11</v>
      </c>
      <c r="B115" s="21">
        <v>41460</v>
      </c>
      <c r="C115" s="22" t="s">
        <v>556</v>
      </c>
      <c r="D115" s="110" t="s">
        <v>169</v>
      </c>
      <c r="E115" s="61">
        <v>1</v>
      </c>
      <c r="F115" s="36">
        <v>24676.95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>
        <f t="shared" si="8"/>
        <v>24676.95</v>
      </c>
      <c r="R115" s="177">
        <f t="shared" si="6"/>
        <v>34038405.979999989</v>
      </c>
      <c r="S115" s="139">
        <f t="shared" si="7"/>
        <v>0.26945470121362247</v>
      </c>
    </row>
    <row r="116" spans="1:20" s="19" customFormat="1">
      <c r="A116" s="20" t="s">
        <v>11</v>
      </c>
      <c r="B116" s="21">
        <v>41493</v>
      </c>
      <c r="C116" s="22" t="s">
        <v>565</v>
      </c>
      <c r="D116" s="110" t="s">
        <v>169</v>
      </c>
      <c r="E116" s="61">
        <v>1</v>
      </c>
      <c r="F116" s="36">
        <v>14318.43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>
        <f t="shared" si="8"/>
        <v>14318.43</v>
      </c>
      <c r="R116" s="177">
        <f t="shared" si="6"/>
        <v>34052724.409999989</v>
      </c>
      <c r="S116" s="139">
        <f t="shared" si="7"/>
        <v>0.26956804871525825</v>
      </c>
    </row>
    <row r="117" spans="1:20" s="19" customFormat="1">
      <c r="A117" s="20" t="s">
        <v>11</v>
      </c>
      <c r="B117" s="21">
        <v>41513</v>
      </c>
      <c r="C117" s="22" t="s">
        <v>575</v>
      </c>
      <c r="D117" s="110" t="s">
        <v>443</v>
      </c>
      <c r="E117" s="61" t="s">
        <v>198</v>
      </c>
      <c r="F117" s="36"/>
      <c r="G117" s="36"/>
      <c r="H117" s="36">
        <v>292219.11</v>
      </c>
      <c r="I117" s="36"/>
      <c r="J117" s="36"/>
      <c r="K117" s="36"/>
      <c r="L117" s="36"/>
      <c r="M117" s="36"/>
      <c r="N117" s="36"/>
      <c r="O117" s="36"/>
      <c r="P117" s="36">
        <v>12456.26</v>
      </c>
      <c r="Q117" s="36">
        <f t="shared" si="8"/>
        <v>304675.37</v>
      </c>
      <c r="R117" s="177">
        <f t="shared" si="6"/>
        <v>34357399.779999986</v>
      </c>
      <c r="S117" s="139">
        <f t="shared" si="7"/>
        <v>0.27197991873169608</v>
      </c>
    </row>
    <row r="118" spans="1:20" s="19" customFormat="1">
      <c r="A118" s="20" t="s">
        <v>11</v>
      </c>
      <c r="B118" s="21">
        <v>41575</v>
      </c>
      <c r="C118" s="22" t="s">
        <v>597</v>
      </c>
      <c r="D118" s="110" t="s">
        <v>598</v>
      </c>
      <c r="E118" s="61" t="s">
        <v>617</v>
      </c>
      <c r="F118" s="36"/>
      <c r="G118" s="36">
        <v>101144.32000000001</v>
      </c>
      <c r="H118" s="36"/>
      <c r="I118" s="36">
        <v>38450.68</v>
      </c>
      <c r="J118" s="36"/>
      <c r="K118" s="36"/>
      <c r="L118" s="36"/>
      <c r="M118" s="36">
        <v>17400</v>
      </c>
      <c r="N118" s="36"/>
      <c r="O118" s="36"/>
      <c r="P118" s="36"/>
      <c r="Q118" s="36">
        <f t="shared" si="8"/>
        <v>156995</v>
      </c>
      <c r="R118" s="177">
        <f t="shared" si="6"/>
        <v>34514394.779999986</v>
      </c>
      <c r="S118" s="139">
        <f t="shared" si="7"/>
        <v>0.27322272195937625</v>
      </c>
    </row>
    <row r="119" spans="1:20" s="19" customFormat="1">
      <c r="A119" s="20" t="s">
        <v>1</v>
      </c>
      <c r="B119" s="21">
        <v>40403</v>
      </c>
      <c r="C119" s="22" t="s">
        <v>13</v>
      </c>
      <c r="D119" s="110" t="s">
        <v>31</v>
      </c>
      <c r="E119" s="61">
        <v>4</v>
      </c>
      <c r="F119" s="36"/>
      <c r="G119" s="62"/>
      <c r="H119" s="36">
        <v>99058.1</v>
      </c>
      <c r="I119" s="36"/>
      <c r="J119" s="36"/>
      <c r="K119" s="36"/>
      <c r="L119" s="36"/>
      <c r="M119" s="36"/>
      <c r="N119" s="36"/>
      <c r="O119" s="36"/>
      <c r="P119" s="36"/>
      <c r="Q119" s="36">
        <f t="shared" si="8"/>
        <v>99058.1</v>
      </c>
      <c r="R119" s="177">
        <f t="shared" si="6"/>
        <v>34613452.879999988</v>
      </c>
      <c r="S119" s="139">
        <f t="shared" si="7"/>
        <v>0.27400688531749512</v>
      </c>
    </row>
    <row r="120" spans="1:20" s="19" customFormat="1">
      <c r="A120" s="20" t="s">
        <v>1</v>
      </c>
      <c r="B120" s="21">
        <v>40450</v>
      </c>
      <c r="C120" s="22" t="s">
        <v>14</v>
      </c>
      <c r="D120" s="110" t="s">
        <v>30</v>
      </c>
      <c r="E120" s="61">
        <v>4</v>
      </c>
      <c r="F120" s="36"/>
      <c r="G120" s="36"/>
      <c r="H120" s="36">
        <v>107432.5</v>
      </c>
      <c r="I120" s="36"/>
      <c r="J120" s="36"/>
      <c r="K120" s="36"/>
      <c r="L120" s="36"/>
      <c r="M120" s="36"/>
      <c r="N120" s="36"/>
      <c r="O120" s="36"/>
      <c r="P120" s="36"/>
      <c r="Q120" s="36">
        <f t="shared" si="8"/>
        <v>107432.5</v>
      </c>
      <c r="R120" s="177">
        <f t="shared" si="6"/>
        <v>34720885.379999988</v>
      </c>
      <c r="S120" s="139">
        <f t="shared" si="7"/>
        <v>0.27485734206935186</v>
      </c>
    </row>
    <row r="121" spans="1:20" s="19" customFormat="1">
      <c r="A121" s="20" t="s">
        <v>1</v>
      </c>
      <c r="B121" s="21">
        <v>40485</v>
      </c>
      <c r="C121" s="22" t="s">
        <v>15</v>
      </c>
      <c r="D121" s="110" t="s">
        <v>29</v>
      </c>
      <c r="E121" s="61">
        <v>4</v>
      </c>
      <c r="F121" s="36"/>
      <c r="G121" s="36"/>
      <c r="H121" s="36">
        <v>92780.6</v>
      </c>
      <c r="I121" s="36"/>
      <c r="J121" s="36"/>
      <c r="K121" s="36"/>
      <c r="L121" s="36"/>
      <c r="M121" s="36"/>
      <c r="N121" s="36"/>
      <c r="O121" s="36"/>
      <c r="P121" s="36"/>
      <c r="Q121" s="36">
        <f t="shared" si="8"/>
        <v>92780.6</v>
      </c>
      <c r="R121" s="177">
        <f t="shared" si="6"/>
        <v>34813665.979999989</v>
      </c>
      <c r="S121" s="139">
        <f t="shared" si="7"/>
        <v>0.27559181150561485</v>
      </c>
    </row>
    <row r="122" spans="1:20" s="19" customFormat="1">
      <c r="A122" s="20" t="s">
        <v>1</v>
      </c>
      <c r="B122" s="21">
        <v>40498</v>
      </c>
      <c r="C122" s="22" t="s">
        <v>16</v>
      </c>
      <c r="D122" s="110" t="s">
        <v>28</v>
      </c>
      <c r="E122" s="61">
        <v>4</v>
      </c>
      <c r="F122" s="36"/>
      <c r="G122" s="36"/>
      <c r="H122" s="62">
        <v>374102</v>
      </c>
      <c r="I122" s="36"/>
      <c r="J122" s="36"/>
      <c r="K122" s="36"/>
      <c r="L122" s="36"/>
      <c r="M122" s="36"/>
      <c r="N122" s="36"/>
      <c r="O122" s="36"/>
      <c r="P122" s="36"/>
      <c r="Q122" s="36">
        <f t="shared" si="8"/>
        <v>374102</v>
      </c>
      <c r="R122" s="177">
        <f t="shared" si="6"/>
        <v>35187767.979999989</v>
      </c>
      <c r="S122" s="139">
        <f t="shared" si="7"/>
        <v>0.2785532763489641</v>
      </c>
    </row>
    <row r="123" spans="1:20" s="19" customFormat="1">
      <c r="A123" s="22" t="s">
        <v>1</v>
      </c>
      <c r="B123" s="21">
        <v>40533</v>
      </c>
      <c r="C123" s="22" t="s">
        <v>17</v>
      </c>
      <c r="D123" s="110" t="s">
        <v>27</v>
      </c>
      <c r="E123" s="61">
        <v>4</v>
      </c>
      <c r="F123" s="36"/>
      <c r="G123" s="36"/>
      <c r="H123" s="36">
        <v>212727.87</v>
      </c>
      <c r="I123" s="36"/>
      <c r="J123" s="36"/>
      <c r="K123" s="36"/>
      <c r="L123" s="36"/>
      <c r="M123" s="36"/>
      <c r="N123" s="36"/>
      <c r="O123" s="36"/>
      <c r="P123" s="36"/>
      <c r="Q123" s="36">
        <f t="shared" si="8"/>
        <v>212727.87</v>
      </c>
      <c r="R123" s="177">
        <f t="shared" si="6"/>
        <v>35400495.849999987</v>
      </c>
      <c r="S123" s="139">
        <f t="shared" si="7"/>
        <v>0.28023727191222103</v>
      </c>
    </row>
    <row r="124" spans="1:20" s="150" customFormat="1">
      <c r="B124" s="151"/>
      <c r="D124" s="152"/>
      <c r="E124" s="153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77">
        <f t="shared" si="6"/>
        <v>35400495.849999987</v>
      </c>
      <c r="S124" s="139">
        <f t="shared" si="7"/>
        <v>0.28023727191222103</v>
      </c>
      <c r="T124" s="154"/>
    </row>
    <row r="125" spans="1:20" s="150" customFormat="1">
      <c r="B125" s="151"/>
      <c r="D125" s="152"/>
      <c r="E125" s="153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77">
        <f t="shared" si="6"/>
        <v>35400495.849999987</v>
      </c>
      <c r="S125" s="139">
        <f t="shared" si="7"/>
        <v>0.28023727191222103</v>
      </c>
    </row>
    <row r="126" spans="1:20" s="19" customFormat="1">
      <c r="A126" s="141" t="s">
        <v>91</v>
      </c>
      <c r="B126" s="142">
        <v>40709</v>
      </c>
      <c r="C126" s="143" t="s">
        <v>92</v>
      </c>
      <c r="D126" s="144" t="s">
        <v>449</v>
      </c>
      <c r="E126" s="145" t="s">
        <v>93</v>
      </c>
      <c r="F126" s="146"/>
      <c r="G126" s="146"/>
      <c r="H126" s="146"/>
      <c r="I126" s="146"/>
      <c r="J126" s="146">
        <v>221317</v>
      </c>
      <c r="K126" s="146"/>
      <c r="L126" s="146"/>
      <c r="M126" s="146">
        <v>265632.5</v>
      </c>
      <c r="N126" s="146"/>
      <c r="O126" s="146"/>
      <c r="P126" s="146"/>
      <c r="Q126" s="146">
        <f>SUM(F126:P126)</f>
        <v>486949.5</v>
      </c>
      <c r="R126" s="177">
        <f t="shared" si="6"/>
        <v>35887445.349999987</v>
      </c>
      <c r="S126" s="139">
        <f t="shared" si="7"/>
        <v>0.28409205971003154</v>
      </c>
    </row>
    <row r="127" spans="1:20" s="19" customFormat="1">
      <c r="A127" s="27" t="s">
        <v>91</v>
      </c>
      <c r="B127" s="28">
        <v>40738</v>
      </c>
      <c r="C127" s="29" t="s">
        <v>110</v>
      </c>
      <c r="D127" s="112" t="s">
        <v>449</v>
      </c>
      <c r="E127" s="63" t="s">
        <v>113</v>
      </c>
      <c r="F127" s="30"/>
      <c r="G127" s="30"/>
      <c r="H127" s="30"/>
      <c r="I127" s="30"/>
      <c r="J127" s="30">
        <v>103935</v>
      </c>
      <c r="K127" s="30"/>
      <c r="L127" s="30"/>
      <c r="M127" s="30">
        <v>55332.5</v>
      </c>
      <c r="N127" s="30"/>
      <c r="O127" s="30"/>
      <c r="P127" s="30"/>
      <c r="Q127" s="146">
        <f t="shared" ref="Q127:Q190" si="9">SUM(F127:P127)</f>
        <v>159267.5</v>
      </c>
      <c r="R127" s="177">
        <f t="shared" si="6"/>
        <v>36046712.849999987</v>
      </c>
      <c r="S127" s="139">
        <f t="shared" si="7"/>
        <v>0.28535285249365239</v>
      </c>
    </row>
    <row r="128" spans="1:20" s="19" customFormat="1">
      <c r="A128" s="27" t="s">
        <v>91</v>
      </c>
      <c r="B128" s="28">
        <v>40745</v>
      </c>
      <c r="C128" s="29" t="s">
        <v>111</v>
      </c>
      <c r="D128" s="112" t="s">
        <v>490</v>
      </c>
      <c r="E128" s="63">
        <v>7</v>
      </c>
      <c r="F128" s="30"/>
      <c r="G128" s="30"/>
      <c r="H128" s="30"/>
      <c r="I128" s="30"/>
      <c r="J128" s="30">
        <v>52115</v>
      </c>
      <c r="K128" s="30"/>
      <c r="L128" s="30"/>
      <c r="M128" s="30"/>
      <c r="N128" s="30"/>
      <c r="O128" s="30"/>
      <c r="P128" s="30"/>
      <c r="Q128" s="146">
        <f t="shared" si="9"/>
        <v>52115</v>
      </c>
      <c r="R128" s="177">
        <f t="shared" si="6"/>
        <v>36098827.849999987</v>
      </c>
      <c r="S128" s="139">
        <f t="shared" si="7"/>
        <v>0.28576540506036185</v>
      </c>
    </row>
    <row r="129" spans="1:19" s="19" customFormat="1">
      <c r="A129" s="27" t="s">
        <v>91</v>
      </c>
      <c r="B129" s="28">
        <v>40749</v>
      </c>
      <c r="C129" s="29" t="s">
        <v>112</v>
      </c>
      <c r="D129" s="112" t="s">
        <v>490</v>
      </c>
      <c r="E129" s="63">
        <v>7</v>
      </c>
      <c r="F129" s="30"/>
      <c r="G129" s="30"/>
      <c r="H129" s="30"/>
      <c r="I129" s="30"/>
      <c r="J129" s="30">
        <v>187896.6</v>
      </c>
      <c r="K129" s="30"/>
      <c r="L129" s="30"/>
      <c r="M129" s="30"/>
      <c r="N129" s="30"/>
      <c r="O129" s="30"/>
      <c r="P129" s="30"/>
      <c r="Q129" s="146">
        <f t="shared" si="9"/>
        <v>187896.6</v>
      </c>
      <c r="R129" s="177">
        <f t="shared" si="6"/>
        <v>36286724.449999988</v>
      </c>
      <c r="S129" s="139">
        <f t="shared" si="7"/>
        <v>0.28725283141757152</v>
      </c>
    </row>
    <row r="130" spans="1:19" s="19" customFormat="1">
      <c r="A130" s="27" t="s">
        <v>91</v>
      </c>
      <c r="B130" s="28">
        <v>40764</v>
      </c>
      <c r="C130" s="29" t="s">
        <v>118</v>
      </c>
      <c r="D130" s="112" t="s">
        <v>618</v>
      </c>
      <c r="E130" s="63" t="s">
        <v>113</v>
      </c>
      <c r="F130" s="30"/>
      <c r="G130" s="30"/>
      <c r="H130" s="30"/>
      <c r="I130" s="30"/>
      <c r="J130" s="30">
        <v>124920</v>
      </c>
      <c r="K130" s="30"/>
      <c r="L130" s="30"/>
      <c r="M130" s="30">
        <v>3600</v>
      </c>
      <c r="N130" s="30"/>
      <c r="O130" s="30"/>
      <c r="P130" s="30"/>
      <c r="Q130" s="146">
        <f t="shared" si="9"/>
        <v>128520</v>
      </c>
      <c r="R130" s="177">
        <f t="shared" si="6"/>
        <v>36415244.449999988</v>
      </c>
      <c r="S130" s="139">
        <f t="shared" si="7"/>
        <v>0.28827022095750249</v>
      </c>
    </row>
    <row r="131" spans="1:19" s="19" customFormat="1">
      <c r="A131" s="27" t="s">
        <v>91</v>
      </c>
      <c r="B131" s="28">
        <v>40784</v>
      </c>
      <c r="C131" s="29" t="s">
        <v>130</v>
      </c>
      <c r="D131" s="112" t="s">
        <v>490</v>
      </c>
      <c r="E131" s="63">
        <v>7</v>
      </c>
      <c r="F131" s="30"/>
      <c r="G131" s="30"/>
      <c r="H131" s="30"/>
      <c r="I131" s="30"/>
      <c r="J131" s="30">
        <v>330494.3</v>
      </c>
      <c r="K131" s="30"/>
      <c r="L131" s="30"/>
      <c r="M131" s="30"/>
      <c r="N131" s="30"/>
      <c r="O131" s="30"/>
      <c r="P131" s="30"/>
      <c r="Q131" s="146">
        <f t="shared" si="9"/>
        <v>330494.3</v>
      </c>
      <c r="R131" s="177">
        <f t="shared" si="6"/>
        <v>36745738.749999985</v>
      </c>
      <c r="S131" s="139">
        <f t="shared" si="7"/>
        <v>0.29088647869035955</v>
      </c>
    </row>
    <row r="132" spans="1:19" s="19" customFormat="1">
      <c r="A132" s="27" t="s">
        <v>91</v>
      </c>
      <c r="B132" s="28">
        <v>40799</v>
      </c>
      <c r="C132" s="29" t="s">
        <v>138</v>
      </c>
      <c r="D132" s="112" t="s">
        <v>449</v>
      </c>
      <c r="E132" s="63" t="s">
        <v>113</v>
      </c>
      <c r="F132" s="30"/>
      <c r="G132" s="30"/>
      <c r="H132" s="30"/>
      <c r="I132" s="30"/>
      <c r="J132" s="30">
        <v>129935.9</v>
      </c>
      <c r="K132" s="30"/>
      <c r="L132" s="30"/>
      <c r="M132" s="30">
        <v>149560</v>
      </c>
      <c r="N132" s="30"/>
      <c r="O132" s="30"/>
      <c r="P132" s="30"/>
      <c r="Q132" s="146">
        <f t="shared" si="9"/>
        <v>279495.90000000002</v>
      </c>
      <c r="R132" s="177">
        <f t="shared" si="6"/>
        <v>37025234.649999984</v>
      </c>
      <c r="S132" s="139">
        <f t="shared" si="7"/>
        <v>0.29309902308122154</v>
      </c>
    </row>
    <row r="133" spans="1:19" s="19" customFormat="1">
      <c r="A133" s="27" t="s">
        <v>91</v>
      </c>
      <c r="B133" s="28">
        <v>40864</v>
      </c>
      <c r="C133" s="29" t="s">
        <v>151</v>
      </c>
      <c r="D133" s="112" t="s">
        <v>154</v>
      </c>
      <c r="E133" s="63">
        <v>9</v>
      </c>
      <c r="F133" s="30"/>
      <c r="G133" s="30"/>
      <c r="H133" s="30"/>
      <c r="I133" s="30"/>
      <c r="J133" s="30"/>
      <c r="K133" s="30"/>
      <c r="L133" s="30"/>
      <c r="M133" s="30">
        <v>279391.2</v>
      </c>
      <c r="N133" s="30"/>
      <c r="O133" s="30"/>
      <c r="P133" s="30"/>
      <c r="Q133" s="146">
        <f t="shared" si="9"/>
        <v>279391.2</v>
      </c>
      <c r="R133" s="177">
        <f t="shared" si="6"/>
        <v>37304625.849999987</v>
      </c>
      <c r="S133" s="139">
        <f t="shared" si="7"/>
        <v>0.29531073864633794</v>
      </c>
    </row>
    <row r="134" spans="1:19" s="19" customFormat="1">
      <c r="A134" s="27" t="s">
        <v>91</v>
      </c>
      <c r="B134" s="28">
        <v>40865</v>
      </c>
      <c r="C134" s="29" t="s">
        <v>152</v>
      </c>
      <c r="D134" s="112" t="s">
        <v>449</v>
      </c>
      <c r="E134" s="63" t="s">
        <v>93</v>
      </c>
      <c r="F134" s="30"/>
      <c r="G134" s="30"/>
      <c r="H134" s="30"/>
      <c r="I134" s="30"/>
      <c r="J134" s="30">
        <v>24573.1</v>
      </c>
      <c r="K134" s="30"/>
      <c r="L134" s="30"/>
      <c r="M134" s="30">
        <v>89905</v>
      </c>
      <c r="N134" s="30"/>
      <c r="O134" s="30"/>
      <c r="P134" s="30"/>
      <c r="Q134" s="146">
        <f t="shared" si="9"/>
        <v>114478.1</v>
      </c>
      <c r="R134" s="177">
        <f t="shared" si="6"/>
        <v>37419103.949999988</v>
      </c>
      <c r="S134" s="139">
        <f t="shared" si="7"/>
        <v>0.29621696975037753</v>
      </c>
    </row>
    <row r="135" spans="1:19" s="19" customFormat="1">
      <c r="A135" s="27" t="s">
        <v>91</v>
      </c>
      <c r="B135" s="28">
        <v>40885</v>
      </c>
      <c r="C135" s="29" t="s">
        <v>160</v>
      </c>
      <c r="D135" s="112" t="s">
        <v>154</v>
      </c>
      <c r="E135" s="63">
        <v>9</v>
      </c>
      <c r="F135" s="30"/>
      <c r="G135" s="30"/>
      <c r="H135" s="30"/>
      <c r="I135" s="30"/>
      <c r="J135" s="30"/>
      <c r="K135" s="30"/>
      <c r="L135" s="30"/>
      <c r="M135" s="30">
        <v>117277.5</v>
      </c>
      <c r="N135" s="30"/>
      <c r="O135" s="30"/>
      <c r="P135" s="30"/>
      <c r="Q135" s="146">
        <f t="shared" si="9"/>
        <v>117277.5</v>
      </c>
      <c r="R135" s="177">
        <f t="shared" si="6"/>
        <v>37536381.449999988</v>
      </c>
      <c r="S135" s="139">
        <f t="shared" si="7"/>
        <v>0.29714536145415321</v>
      </c>
    </row>
    <row r="136" spans="1:19" s="19" customFormat="1">
      <c r="A136" s="27" t="s">
        <v>91</v>
      </c>
      <c r="B136" s="28">
        <v>40885</v>
      </c>
      <c r="C136" s="29" t="s">
        <v>161</v>
      </c>
      <c r="D136" s="112" t="s">
        <v>154</v>
      </c>
      <c r="E136" s="63">
        <v>9</v>
      </c>
      <c r="F136" s="30"/>
      <c r="G136" s="30"/>
      <c r="H136" s="30"/>
      <c r="I136" s="30"/>
      <c r="J136" s="30"/>
      <c r="K136" s="30"/>
      <c r="L136" s="30"/>
      <c r="M136" s="30">
        <v>144585</v>
      </c>
      <c r="N136" s="30"/>
      <c r="O136" s="30"/>
      <c r="P136" s="30"/>
      <c r="Q136" s="146">
        <f t="shared" si="9"/>
        <v>144585</v>
      </c>
      <c r="R136" s="177">
        <f t="shared" ref="R136:R199" si="10">(R135+Q136)</f>
        <v>37680966.449999988</v>
      </c>
      <c r="S136" s="139">
        <f t="shared" ref="S136:S199" si="11">R136/126323296</f>
        <v>0.29828992468657556</v>
      </c>
    </row>
    <row r="137" spans="1:19" s="19" customFormat="1">
      <c r="A137" s="27" t="s">
        <v>91</v>
      </c>
      <c r="B137" s="28">
        <v>40885</v>
      </c>
      <c r="C137" s="29" t="s">
        <v>162</v>
      </c>
      <c r="D137" s="112" t="s">
        <v>154</v>
      </c>
      <c r="E137" s="63">
        <v>9</v>
      </c>
      <c r="F137" s="30"/>
      <c r="G137" s="30"/>
      <c r="H137" s="30"/>
      <c r="I137" s="30"/>
      <c r="J137" s="30"/>
      <c r="K137" s="30"/>
      <c r="L137" s="30"/>
      <c r="M137" s="30">
        <v>146183.5</v>
      </c>
      <c r="N137" s="30"/>
      <c r="O137" s="30"/>
      <c r="P137" s="30"/>
      <c r="Q137" s="146">
        <f t="shared" si="9"/>
        <v>146183.5</v>
      </c>
      <c r="R137" s="177">
        <f t="shared" si="10"/>
        <v>37827149.949999988</v>
      </c>
      <c r="S137" s="139">
        <f t="shared" si="11"/>
        <v>0.29944714195867711</v>
      </c>
    </row>
    <row r="138" spans="1:19" s="19" customFormat="1">
      <c r="A138" s="27" t="s">
        <v>91</v>
      </c>
      <c r="B138" s="28">
        <v>40892</v>
      </c>
      <c r="C138" s="29" t="s">
        <v>163</v>
      </c>
      <c r="D138" s="112" t="s">
        <v>154</v>
      </c>
      <c r="E138" s="63">
        <v>9</v>
      </c>
      <c r="F138" s="30"/>
      <c r="G138" s="30"/>
      <c r="H138" s="30"/>
      <c r="I138" s="30"/>
      <c r="J138" s="30"/>
      <c r="K138" s="30"/>
      <c r="L138" s="30"/>
      <c r="M138" s="30">
        <v>27286.25</v>
      </c>
      <c r="N138" s="30"/>
      <c r="O138" s="30"/>
      <c r="P138" s="30"/>
      <c r="Q138" s="146">
        <f t="shared" si="9"/>
        <v>27286.25</v>
      </c>
      <c r="R138" s="177">
        <f t="shared" si="10"/>
        <v>37854436.199999988</v>
      </c>
      <c r="S138" s="139">
        <f t="shared" si="11"/>
        <v>0.2996631452681538</v>
      </c>
    </row>
    <row r="139" spans="1:19" s="19" customFormat="1">
      <c r="A139" s="27" t="s">
        <v>91</v>
      </c>
      <c r="B139" s="28">
        <v>40940</v>
      </c>
      <c r="C139" s="29" t="s">
        <v>170</v>
      </c>
      <c r="D139" s="112" t="s">
        <v>449</v>
      </c>
      <c r="E139" s="63" t="s">
        <v>113</v>
      </c>
      <c r="F139" s="30"/>
      <c r="G139" s="30"/>
      <c r="H139" s="30"/>
      <c r="I139" s="30"/>
      <c r="J139" s="30">
        <v>340</v>
      </c>
      <c r="K139" s="30"/>
      <c r="L139" s="30"/>
      <c r="M139" s="30">
        <v>17800</v>
      </c>
      <c r="N139" s="30"/>
      <c r="O139" s="30"/>
      <c r="P139" s="30"/>
      <c r="Q139" s="146">
        <f t="shared" si="9"/>
        <v>18140</v>
      </c>
      <c r="R139" s="177">
        <f t="shared" si="10"/>
        <v>37872576.199999988</v>
      </c>
      <c r="S139" s="139">
        <f t="shared" si="11"/>
        <v>0.29980674506782967</v>
      </c>
    </row>
    <row r="140" spans="1:19" s="19" customFormat="1">
      <c r="A140" s="27" t="s">
        <v>91</v>
      </c>
      <c r="B140" s="28">
        <v>40940</v>
      </c>
      <c r="C140" s="29" t="s">
        <v>171</v>
      </c>
      <c r="D140" s="112" t="s">
        <v>449</v>
      </c>
      <c r="E140" s="63" t="s">
        <v>113</v>
      </c>
      <c r="F140" s="30"/>
      <c r="G140" s="30"/>
      <c r="H140" s="30"/>
      <c r="I140" s="30"/>
      <c r="J140" s="30">
        <v>5940</v>
      </c>
      <c r="K140" s="30"/>
      <c r="L140" s="30"/>
      <c r="M140" s="30">
        <v>11905</v>
      </c>
      <c r="N140" s="30"/>
      <c r="O140" s="30"/>
      <c r="P140" s="30"/>
      <c r="Q140" s="146">
        <f t="shared" si="9"/>
        <v>17845</v>
      </c>
      <c r="R140" s="177">
        <f t="shared" si="10"/>
        <v>37890421.199999988</v>
      </c>
      <c r="S140" s="139">
        <f t="shared" si="11"/>
        <v>0.2999480095896167</v>
      </c>
    </row>
    <row r="141" spans="1:19" s="19" customFormat="1">
      <c r="A141" s="27" t="s">
        <v>91</v>
      </c>
      <c r="B141" s="28">
        <v>40940</v>
      </c>
      <c r="C141" s="29" t="s">
        <v>172</v>
      </c>
      <c r="D141" s="112" t="s">
        <v>154</v>
      </c>
      <c r="E141" s="63">
        <v>9</v>
      </c>
      <c r="F141" s="30"/>
      <c r="G141" s="30"/>
      <c r="H141" s="30"/>
      <c r="I141" s="30"/>
      <c r="J141" s="30"/>
      <c r="K141" s="30"/>
      <c r="L141" s="30"/>
      <c r="M141" s="30">
        <v>24330</v>
      </c>
      <c r="N141" s="30"/>
      <c r="O141" s="30"/>
      <c r="P141" s="30"/>
      <c r="Q141" s="146">
        <f t="shared" si="9"/>
        <v>24330</v>
      </c>
      <c r="R141" s="177">
        <f t="shared" si="10"/>
        <v>37914751.199999988</v>
      </c>
      <c r="S141" s="139">
        <f t="shared" si="11"/>
        <v>0.30014061064397801</v>
      </c>
    </row>
    <row r="142" spans="1:19" s="19" customFormat="1">
      <c r="A142" s="27" t="s">
        <v>91</v>
      </c>
      <c r="B142" s="28">
        <v>40976</v>
      </c>
      <c r="C142" s="29" t="s">
        <v>202</v>
      </c>
      <c r="D142" s="112" t="s">
        <v>154</v>
      </c>
      <c r="E142" s="63">
        <v>9</v>
      </c>
      <c r="F142" s="30"/>
      <c r="G142" s="30"/>
      <c r="H142" s="30"/>
      <c r="I142" s="30"/>
      <c r="J142" s="30"/>
      <c r="K142" s="30"/>
      <c r="L142" s="30"/>
      <c r="M142" s="30">
        <v>58846.5</v>
      </c>
      <c r="N142" s="30"/>
      <c r="O142" s="30"/>
      <c r="P142" s="30"/>
      <c r="Q142" s="146">
        <f t="shared" si="9"/>
        <v>58846.5</v>
      </c>
      <c r="R142" s="177">
        <f t="shared" si="10"/>
        <v>37973597.699999988</v>
      </c>
      <c r="S142" s="139">
        <f t="shared" si="11"/>
        <v>0.30060645108563339</v>
      </c>
    </row>
    <row r="143" spans="1:19" s="19" customFormat="1">
      <c r="A143" s="27" t="s">
        <v>91</v>
      </c>
      <c r="B143" s="28">
        <v>40976</v>
      </c>
      <c r="C143" s="29" t="s">
        <v>203</v>
      </c>
      <c r="D143" s="112" t="s">
        <v>154</v>
      </c>
      <c r="E143" s="63">
        <v>9</v>
      </c>
      <c r="F143" s="30"/>
      <c r="G143" s="30"/>
      <c r="H143" s="30"/>
      <c r="I143" s="30"/>
      <c r="J143" s="30"/>
      <c r="K143" s="30"/>
      <c r="L143" s="30"/>
      <c r="M143" s="30">
        <v>102758.75</v>
      </c>
      <c r="N143" s="30"/>
      <c r="O143" s="30"/>
      <c r="P143" s="30"/>
      <c r="Q143" s="146">
        <f t="shared" si="9"/>
        <v>102758.75</v>
      </c>
      <c r="R143" s="177">
        <f t="shared" si="10"/>
        <v>38076356.449999988</v>
      </c>
      <c r="S143" s="139">
        <f t="shared" si="11"/>
        <v>0.30141990951534375</v>
      </c>
    </row>
    <row r="144" spans="1:19" s="19" customFormat="1">
      <c r="A144" s="27" t="s">
        <v>91</v>
      </c>
      <c r="B144" s="28">
        <v>40976</v>
      </c>
      <c r="C144" s="29" t="s">
        <v>204</v>
      </c>
      <c r="D144" s="112" t="s">
        <v>154</v>
      </c>
      <c r="E144" s="63">
        <v>9</v>
      </c>
      <c r="F144" s="30"/>
      <c r="G144" s="30"/>
      <c r="H144" s="30"/>
      <c r="I144" s="30"/>
      <c r="J144" s="30"/>
      <c r="K144" s="30"/>
      <c r="L144" s="30"/>
      <c r="M144" s="30">
        <v>8386.25</v>
      </c>
      <c r="N144" s="30"/>
      <c r="O144" s="30"/>
      <c r="P144" s="30"/>
      <c r="Q144" s="146">
        <f t="shared" si="9"/>
        <v>8386.25</v>
      </c>
      <c r="R144" s="177">
        <f t="shared" si="10"/>
        <v>38084742.699999988</v>
      </c>
      <c r="S144" s="139">
        <f t="shared" si="11"/>
        <v>0.30148629671600707</v>
      </c>
    </row>
    <row r="145" spans="1:19" s="19" customFormat="1">
      <c r="A145" s="27" t="s">
        <v>91</v>
      </c>
      <c r="B145" s="28">
        <v>40976</v>
      </c>
      <c r="C145" s="29" t="s">
        <v>205</v>
      </c>
      <c r="D145" s="112" t="s">
        <v>154</v>
      </c>
      <c r="E145" s="63">
        <v>9</v>
      </c>
      <c r="F145" s="30"/>
      <c r="G145" s="30"/>
      <c r="H145" s="30"/>
      <c r="I145" s="30"/>
      <c r="J145" s="30"/>
      <c r="K145" s="30"/>
      <c r="L145" s="30"/>
      <c r="M145" s="30">
        <v>40810</v>
      </c>
      <c r="N145" s="30"/>
      <c r="O145" s="30"/>
      <c r="P145" s="30"/>
      <c r="Q145" s="146">
        <f t="shared" si="9"/>
        <v>40810</v>
      </c>
      <c r="R145" s="177">
        <f t="shared" si="10"/>
        <v>38125552.699999988</v>
      </c>
      <c r="S145" s="139">
        <f t="shared" si="11"/>
        <v>0.3018093566842967</v>
      </c>
    </row>
    <row r="146" spans="1:19" s="19" customFormat="1">
      <c r="A146" s="27" t="s">
        <v>91</v>
      </c>
      <c r="B146" s="28">
        <v>40984</v>
      </c>
      <c r="C146" s="29" t="s">
        <v>206</v>
      </c>
      <c r="D146" s="112" t="s">
        <v>154</v>
      </c>
      <c r="E146" s="63">
        <v>9</v>
      </c>
      <c r="F146" s="30"/>
      <c r="G146" s="30"/>
      <c r="H146" s="30"/>
      <c r="I146" s="30"/>
      <c r="J146" s="30"/>
      <c r="K146" s="30"/>
      <c r="L146" s="30"/>
      <c r="M146" s="30">
        <v>6262.5</v>
      </c>
      <c r="N146" s="30"/>
      <c r="O146" s="30"/>
      <c r="P146" s="30"/>
      <c r="Q146" s="146">
        <f t="shared" si="9"/>
        <v>6262.5</v>
      </c>
      <c r="R146" s="177">
        <f t="shared" si="10"/>
        <v>38131815.199999988</v>
      </c>
      <c r="S146" s="139">
        <f t="shared" si="11"/>
        <v>0.30185893186320906</v>
      </c>
    </row>
    <row r="147" spans="1:19" s="19" customFormat="1">
      <c r="A147" s="27" t="s">
        <v>91</v>
      </c>
      <c r="B147" s="28">
        <v>40984</v>
      </c>
      <c r="C147" s="29" t="s">
        <v>207</v>
      </c>
      <c r="D147" s="112" t="s">
        <v>154</v>
      </c>
      <c r="E147" s="63">
        <v>9</v>
      </c>
      <c r="F147" s="30"/>
      <c r="G147" s="30"/>
      <c r="H147" s="30"/>
      <c r="I147" s="30"/>
      <c r="J147" s="30"/>
      <c r="K147" s="30"/>
      <c r="L147" s="30"/>
      <c r="M147" s="30">
        <v>114700</v>
      </c>
      <c r="N147" s="30"/>
      <c r="O147" s="30"/>
      <c r="P147" s="30"/>
      <c r="Q147" s="146">
        <f t="shared" si="9"/>
        <v>114700</v>
      </c>
      <c r="R147" s="177">
        <f t="shared" si="10"/>
        <v>38246515.199999988</v>
      </c>
      <c r="S147" s="139">
        <f t="shared" si="11"/>
        <v>0.30276691957119284</v>
      </c>
    </row>
    <row r="148" spans="1:19" s="19" customFormat="1">
      <c r="A148" s="27" t="s">
        <v>91</v>
      </c>
      <c r="B148" s="28">
        <v>41030</v>
      </c>
      <c r="C148" s="29" t="s">
        <v>212</v>
      </c>
      <c r="D148" s="112" t="s">
        <v>154</v>
      </c>
      <c r="E148" s="63">
        <v>9</v>
      </c>
      <c r="F148" s="30"/>
      <c r="G148" s="30"/>
      <c r="H148" s="30"/>
      <c r="I148" s="30"/>
      <c r="J148" s="30"/>
      <c r="K148" s="30"/>
      <c r="L148" s="30"/>
      <c r="M148" s="30">
        <v>42900</v>
      </c>
      <c r="N148" s="30"/>
      <c r="O148" s="30"/>
      <c r="P148" s="30"/>
      <c r="Q148" s="146">
        <f t="shared" si="9"/>
        <v>42900</v>
      </c>
      <c r="R148" s="177">
        <f t="shared" si="10"/>
        <v>38289415.199999988</v>
      </c>
      <c r="S148" s="139">
        <f t="shared" si="11"/>
        <v>0.3031065243896105</v>
      </c>
    </row>
    <row r="149" spans="1:19" s="19" customFormat="1">
      <c r="A149" s="27" t="s">
        <v>91</v>
      </c>
      <c r="B149" s="28">
        <v>41058</v>
      </c>
      <c r="C149" s="29" t="s">
        <v>215</v>
      </c>
      <c r="D149" s="112" t="s">
        <v>490</v>
      </c>
      <c r="E149" s="63">
        <v>7</v>
      </c>
      <c r="F149" s="30"/>
      <c r="G149" s="30"/>
      <c r="H149" s="30"/>
      <c r="I149" s="30"/>
      <c r="J149" s="30">
        <v>87182.5</v>
      </c>
      <c r="K149" s="30"/>
      <c r="L149" s="30"/>
      <c r="M149" s="30"/>
      <c r="N149" s="30"/>
      <c r="O149" s="30"/>
      <c r="P149" s="30"/>
      <c r="Q149" s="146">
        <f t="shared" si="9"/>
        <v>87182.5</v>
      </c>
      <c r="R149" s="177">
        <f t="shared" si="10"/>
        <v>38376597.699999988</v>
      </c>
      <c r="S149" s="139">
        <f t="shared" si="11"/>
        <v>0.30379667816773864</v>
      </c>
    </row>
    <row r="150" spans="1:19" s="19" customFormat="1">
      <c r="A150" s="27" t="s">
        <v>91</v>
      </c>
      <c r="B150" s="28">
        <v>41058</v>
      </c>
      <c r="C150" s="29" t="s">
        <v>216</v>
      </c>
      <c r="D150" s="112" t="s">
        <v>490</v>
      </c>
      <c r="E150" s="63">
        <v>7</v>
      </c>
      <c r="F150" s="30"/>
      <c r="G150" s="30"/>
      <c r="H150" s="30"/>
      <c r="I150" s="30"/>
      <c r="J150" s="30">
        <v>95136.45</v>
      </c>
      <c r="K150" s="30"/>
      <c r="L150" s="30"/>
      <c r="M150" s="30"/>
      <c r="N150" s="30"/>
      <c r="O150" s="30"/>
      <c r="P150" s="30"/>
      <c r="Q150" s="146">
        <f t="shared" si="9"/>
        <v>95136.45</v>
      </c>
      <c r="R150" s="177">
        <f t="shared" si="10"/>
        <v>38471734.149999991</v>
      </c>
      <c r="S150" s="139">
        <f t="shared" si="11"/>
        <v>0.30454979697489837</v>
      </c>
    </row>
    <row r="151" spans="1:19" s="19" customFormat="1">
      <c r="A151" s="27" t="s">
        <v>91</v>
      </c>
      <c r="B151" s="28">
        <v>41058</v>
      </c>
      <c r="C151" s="29" t="s">
        <v>217</v>
      </c>
      <c r="D151" s="112" t="s">
        <v>154</v>
      </c>
      <c r="E151" s="63">
        <v>9</v>
      </c>
      <c r="F151" s="30"/>
      <c r="G151" s="30"/>
      <c r="H151" s="30"/>
      <c r="I151" s="30"/>
      <c r="J151" s="30"/>
      <c r="K151" s="30"/>
      <c r="L151" s="30"/>
      <c r="M151" s="30">
        <v>18540</v>
      </c>
      <c r="N151" s="30"/>
      <c r="O151" s="30"/>
      <c r="P151" s="30"/>
      <c r="Q151" s="146">
        <f t="shared" si="9"/>
        <v>18540</v>
      </c>
      <c r="R151" s="177">
        <f t="shared" si="10"/>
        <v>38490274.149999991</v>
      </c>
      <c r="S151" s="139">
        <f t="shared" si="11"/>
        <v>0.30469656325306765</v>
      </c>
    </row>
    <row r="152" spans="1:19" s="19" customFormat="1">
      <c r="A152" s="27" t="s">
        <v>91</v>
      </c>
      <c r="B152" s="28">
        <v>41058</v>
      </c>
      <c r="C152" s="29" t="s">
        <v>218</v>
      </c>
      <c r="D152" s="112" t="s">
        <v>154</v>
      </c>
      <c r="E152" s="63">
        <v>9</v>
      </c>
      <c r="F152" s="30"/>
      <c r="G152" s="30"/>
      <c r="H152" s="30"/>
      <c r="I152" s="30"/>
      <c r="J152" s="30"/>
      <c r="K152" s="30"/>
      <c r="L152" s="30"/>
      <c r="M152" s="30">
        <v>24740</v>
      </c>
      <c r="N152" s="30"/>
      <c r="O152" s="30"/>
      <c r="P152" s="30"/>
      <c r="Q152" s="146">
        <f t="shared" si="9"/>
        <v>24740</v>
      </c>
      <c r="R152" s="177">
        <f t="shared" si="10"/>
        <v>38515014.149999991</v>
      </c>
      <c r="S152" s="139">
        <f t="shared" si="11"/>
        <v>0.30489240994788475</v>
      </c>
    </row>
    <row r="153" spans="1:19" s="19" customFormat="1">
      <c r="A153" s="27" t="s">
        <v>91</v>
      </c>
      <c r="B153" s="28">
        <v>41058</v>
      </c>
      <c r="C153" s="29" t="s">
        <v>219</v>
      </c>
      <c r="D153" s="112" t="s">
        <v>449</v>
      </c>
      <c r="E153" s="63" t="s">
        <v>113</v>
      </c>
      <c r="F153" s="30"/>
      <c r="G153" s="30"/>
      <c r="H153" s="30"/>
      <c r="I153" s="30"/>
      <c r="J153" s="30">
        <v>112100</v>
      </c>
      <c r="K153" s="30"/>
      <c r="L153" s="30"/>
      <c r="M153" s="30">
        <v>4464</v>
      </c>
      <c r="N153" s="30"/>
      <c r="O153" s="30"/>
      <c r="P153" s="30"/>
      <c r="Q153" s="146">
        <f t="shared" si="9"/>
        <v>116564</v>
      </c>
      <c r="R153" s="177">
        <f t="shared" si="10"/>
        <v>38631578.149999991</v>
      </c>
      <c r="S153" s="139">
        <f t="shared" si="11"/>
        <v>0.30581515344564786</v>
      </c>
    </row>
    <row r="154" spans="1:19" s="19" customFormat="1">
      <c r="A154" s="27" t="s">
        <v>91</v>
      </c>
      <c r="B154" s="28">
        <v>41058</v>
      </c>
      <c r="C154" s="29" t="s">
        <v>220</v>
      </c>
      <c r="D154" s="112" t="s">
        <v>154</v>
      </c>
      <c r="E154" s="63">
        <v>9</v>
      </c>
      <c r="F154" s="30"/>
      <c r="G154" s="30"/>
      <c r="H154" s="30"/>
      <c r="I154" s="30"/>
      <c r="J154" s="30"/>
      <c r="K154" s="30"/>
      <c r="L154" s="30"/>
      <c r="M154" s="30">
        <v>8776</v>
      </c>
      <c r="N154" s="30"/>
      <c r="O154" s="30"/>
      <c r="P154" s="30"/>
      <c r="Q154" s="146">
        <f t="shared" si="9"/>
        <v>8776</v>
      </c>
      <c r="R154" s="177">
        <f t="shared" si="10"/>
        <v>38640354.149999991</v>
      </c>
      <c r="S154" s="139">
        <f t="shared" si="11"/>
        <v>0.30588462598379312</v>
      </c>
    </row>
    <row r="155" spans="1:19" s="19" customFormat="1">
      <c r="A155" s="27" t="s">
        <v>91</v>
      </c>
      <c r="B155" s="28">
        <v>41079</v>
      </c>
      <c r="C155" s="29" t="s">
        <v>225</v>
      </c>
      <c r="D155" s="112" t="s">
        <v>154</v>
      </c>
      <c r="E155" s="63">
        <v>9</v>
      </c>
      <c r="F155" s="30"/>
      <c r="G155" s="30"/>
      <c r="H155" s="30"/>
      <c r="I155" s="30"/>
      <c r="J155" s="30"/>
      <c r="K155" s="30"/>
      <c r="L155" s="30"/>
      <c r="M155" s="30">
        <v>103200</v>
      </c>
      <c r="N155" s="30"/>
      <c r="O155" s="30"/>
      <c r="P155" s="30"/>
      <c r="Q155" s="146">
        <f t="shared" si="9"/>
        <v>103200</v>
      </c>
      <c r="R155" s="177">
        <f t="shared" si="10"/>
        <v>38743554.149999991</v>
      </c>
      <c r="S155" s="139">
        <f t="shared" si="11"/>
        <v>0.30670157743509158</v>
      </c>
    </row>
    <row r="156" spans="1:19" s="19" customFormat="1">
      <c r="A156" s="27" t="s">
        <v>91</v>
      </c>
      <c r="B156" s="28">
        <v>41109</v>
      </c>
      <c r="C156" s="29" t="s">
        <v>257</v>
      </c>
      <c r="D156" s="112" t="s">
        <v>490</v>
      </c>
      <c r="E156" s="63">
        <v>7</v>
      </c>
      <c r="F156" s="30"/>
      <c r="G156" s="30"/>
      <c r="H156" s="30"/>
      <c r="I156" s="30"/>
      <c r="J156" s="30">
        <v>59500</v>
      </c>
      <c r="K156" s="30"/>
      <c r="L156" s="30"/>
      <c r="M156" s="30"/>
      <c r="N156" s="30"/>
      <c r="O156" s="30"/>
      <c r="P156" s="30"/>
      <c r="Q156" s="146">
        <f t="shared" si="9"/>
        <v>59500</v>
      </c>
      <c r="R156" s="177">
        <f t="shared" si="10"/>
        <v>38803054.149999991</v>
      </c>
      <c r="S156" s="139">
        <f t="shared" si="11"/>
        <v>0.30717259111098549</v>
      </c>
    </row>
    <row r="157" spans="1:19" s="19" customFormat="1">
      <c r="A157" s="27" t="s">
        <v>91</v>
      </c>
      <c r="B157" s="28">
        <v>41109</v>
      </c>
      <c r="C157" s="29" t="s">
        <v>258</v>
      </c>
      <c r="D157" s="112" t="s">
        <v>154</v>
      </c>
      <c r="E157" s="63">
        <v>9</v>
      </c>
      <c r="F157" s="30"/>
      <c r="G157" s="30"/>
      <c r="H157" s="30"/>
      <c r="I157" s="30"/>
      <c r="J157" s="30"/>
      <c r="K157" s="30"/>
      <c r="L157" s="30"/>
      <c r="M157" s="30">
        <v>14840</v>
      </c>
      <c r="N157" s="30"/>
      <c r="O157" s="30"/>
      <c r="P157" s="30"/>
      <c r="Q157" s="146">
        <f t="shared" si="9"/>
        <v>14840</v>
      </c>
      <c r="R157" s="177">
        <f t="shared" si="10"/>
        <v>38817894.149999991</v>
      </c>
      <c r="S157" s="139">
        <f t="shared" si="11"/>
        <v>0.30729006746309084</v>
      </c>
    </row>
    <row r="158" spans="1:19" s="19" customFormat="1">
      <c r="A158" s="27" t="s">
        <v>91</v>
      </c>
      <c r="B158" s="28">
        <v>41109</v>
      </c>
      <c r="C158" s="29" t="s">
        <v>259</v>
      </c>
      <c r="D158" s="112" t="s">
        <v>154</v>
      </c>
      <c r="E158" s="63">
        <v>9</v>
      </c>
      <c r="F158" s="30"/>
      <c r="G158" s="30"/>
      <c r="H158" s="30"/>
      <c r="I158" s="30"/>
      <c r="J158" s="30"/>
      <c r="K158" s="30"/>
      <c r="L158" s="30"/>
      <c r="M158" s="30">
        <v>93240</v>
      </c>
      <c r="N158" s="30"/>
      <c r="O158" s="30"/>
      <c r="P158" s="30"/>
      <c r="Q158" s="146">
        <f t="shared" si="9"/>
        <v>93240</v>
      </c>
      <c r="R158" s="177">
        <f t="shared" si="10"/>
        <v>38911134.149999991</v>
      </c>
      <c r="S158" s="139">
        <f t="shared" si="11"/>
        <v>0.30802817359990348</v>
      </c>
    </row>
    <row r="159" spans="1:19" s="19" customFormat="1">
      <c r="A159" s="27" t="s">
        <v>91</v>
      </c>
      <c r="B159" s="28">
        <v>41109</v>
      </c>
      <c r="C159" s="29" t="s">
        <v>260</v>
      </c>
      <c r="D159" s="112" t="s">
        <v>154</v>
      </c>
      <c r="E159" s="63">
        <v>9</v>
      </c>
      <c r="F159" s="93"/>
      <c r="G159" s="93"/>
      <c r="H159" s="93"/>
      <c r="I159" s="93"/>
      <c r="J159" s="93"/>
      <c r="K159" s="93"/>
      <c r="L159" s="93"/>
      <c r="M159" s="93">
        <v>15332</v>
      </c>
      <c r="N159" s="93"/>
      <c r="O159" s="93"/>
      <c r="P159" s="93"/>
      <c r="Q159" s="146">
        <f t="shared" si="9"/>
        <v>15332</v>
      </c>
      <c r="R159" s="177">
        <f t="shared" si="10"/>
        <v>38926466.149999991</v>
      </c>
      <c r="S159" s="139">
        <f t="shared" si="11"/>
        <v>0.30814954472055567</v>
      </c>
    </row>
    <row r="160" spans="1:19" s="19" customFormat="1">
      <c r="A160" s="27" t="s">
        <v>91</v>
      </c>
      <c r="B160" s="100">
        <v>41109</v>
      </c>
      <c r="C160" s="101" t="s">
        <v>261</v>
      </c>
      <c r="D160" s="116" t="s">
        <v>490</v>
      </c>
      <c r="E160" s="94">
        <v>7</v>
      </c>
      <c r="F160" s="93"/>
      <c r="G160" s="93"/>
      <c r="H160" s="93"/>
      <c r="I160" s="93"/>
      <c r="J160" s="93">
        <v>22990</v>
      </c>
      <c r="K160" s="93"/>
      <c r="L160" s="93"/>
      <c r="M160" s="93"/>
      <c r="N160" s="93"/>
      <c r="O160" s="93"/>
      <c r="P160" s="93"/>
      <c r="Q160" s="146">
        <f t="shared" si="9"/>
        <v>22990</v>
      </c>
      <c r="R160" s="177">
        <f t="shared" si="10"/>
        <v>38949456.149999991</v>
      </c>
      <c r="S160" s="139">
        <f t="shared" si="11"/>
        <v>0.30833153807196412</v>
      </c>
    </row>
    <row r="161" spans="1:19" s="19" customFormat="1">
      <c r="A161" s="27" t="s">
        <v>91</v>
      </c>
      <c r="B161" s="100">
        <v>41109</v>
      </c>
      <c r="C161" s="101" t="s">
        <v>262</v>
      </c>
      <c r="D161" s="116" t="s">
        <v>154</v>
      </c>
      <c r="E161" s="94">
        <v>9</v>
      </c>
      <c r="F161" s="93"/>
      <c r="G161" s="93"/>
      <c r="H161" s="93"/>
      <c r="I161" s="93"/>
      <c r="J161" s="93"/>
      <c r="K161" s="93"/>
      <c r="L161" s="93"/>
      <c r="M161" s="93">
        <v>51380</v>
      </c>
      <c r="N161" s="93"/>
      <c r="O161" s="93"/>
      <c r="P161" s="93"/>
      <c r="Q161" s="146">
        <f t="shared" si="9"/>
        <v>51380</v>
      </c>
      <c r="R161" s="177">
        <f t="shared" si="10"/>
        <v>39000836.149999991</v>
      </c>
      <c r="S161" s="139">
        <f t="shared" si="11"/>
        <v>0.30873827223444195</v>
      </c>
    </row>
    <row r="162" spans="1:19" s="19" customFormat="1">
      <c r="A162" s="27" t="s">
        <v>91</v>
      </c>
      <c r="B162" s="100">
        <v>41109</v>
      </c>
      <c r="C162" s="101" t="s">
        <v>263</v>
      </c>
      <c r="D162" s="112" t="s">
        <v>154</v>
      </c>
      <c r="E162" s="94">
        <v>9</v>
      </c>
      <c r="F162" s="93"/>
      <c r="G162" s="93"/>
      <c r="H162" s="93"/>
      <c r="I162" s="93"/>
      <c r="J162" s="93"/>
      <c r="K162" s="93"/>
      <c r="L162" s="93"/>
      <c r="M162" s="93">
        <v>20400</v>
      </c>
      <c r="N162" s="93"/>
      <c r="O162" s="93"/>
      <c r="P162" s="93"/>
      <c r="Q162" s="146">
        <f t="shared" si="9"/>
        <v>20400</v>
      </c>
      <c r="R162" s="177">
        <f t="shared" si="10"/>
        <v>39021236.149999991</v>
      </c>
      <c r="S162" s="139">
        <f t="shared" si="11"/>
        <v>0.3088997626376056</v>
      </c>
    </row>
    <row r="163" spans="1:19" s="19" customFormat="1">
      <c r="A163" s="27" t="s">
        <v>91</v>
      </c>
      <c r="B163" s="100">
        <v>41109</v>
      </c>
      <c r="C163" s="101" t="s">
        <v>264</v>
      </c>
      <c r="D163" s="112" t="s">
        <v>154</v>
      </c>
      <c r="E163" s="94">
        <v>9</v>
      </c>
      <c r="F163" s="93"/>
      <c r="G163" s="93"/>
      <c r="H163" s="93"/>
      <c r="I163" s="93"/>
      <c r="J163" s="93"/>
      <c r="K163" s="93"/>
      <c r="L163" s="93"/>
      <c r="M163" s="93">
        <v>28600</v>
      </c>
      <c r="N163" s="93"/>
      <c r="O163" s="93"/>
      <c r="P163" s="93"/>
      <c r="Q163" s="146">
        <f t="shared" si="9"/>
        <v>28600</v>
      </c>
      <c r="R163" s="177">
        <f t="shared" si="10"/>
        <v>39049836.149999991</v>
      </c>
      <c r="S163" s="139">
        <f t="shared" si="11"/>
        <v>0.309126165849884</v>
      </c>
    </row>
    <row r="164" spans="1:19" s="19" customFormat="1">
      <c r="A164" s="27" t="s">
        <v>91</v>
      </c>
      <c r="B164" s="100">
        <v>41109</v>
      </c>
      <c r="C164" s="101" t="s">
        <v>265</v>
      </c>
      <c r="D164" s="116" t="s">
        <v>154</v>
      </c>
      <c r="E164" s="94">
        <v>9</v>
      </c>
      <c r="F164" s="93"/>
      <c r="G164" s="93"/>
      <c r="H164" s="93"/>
      <c r="I164" s="93"/>
      <c r="J164" s="93"/>
      <c r="K164" s="93"/>
      <c r="L164" s="93"/>
      <c r="M164" s="93">
        <v>26310</v>
      </c>
      <c r="N164" s="93"/>
      <c r="O164" s="93"/>
      <c r="P164" s="93"/>
      <c r="Q164" s="146">
        <f t="shared" si="9"/>
        <v>26310</v>
      </c>
      <c r="R164" s="177">
        <f t="shared" si="10"/>
        <v>39076146.149999991</v>
      </c>
      <c r="S164" s="139">
        <f t="shared" si="11"/>
        <v>0.30933444097278773</v>
      </c>
    </row>
    <row r="165" spans="1:19" s="19" customFormat="1">
      <c r="A165" s="27" t="s">
        <v>91</v>
      </c>
      <c r="B165" s="100">
        <v>41129</v>
      </c>
      <c r="C165" s="101" t="s">
        <v>294</v>
      </c>
      <c r="D165" s="116" t="s">
        <v>449</v>
      </c>
      <c r="E165" s="94" t="s">
        <v>113</v>
      </c>
      <c r="F165" s="93"/>
      <c r="G165" s="93"/>
      <c r="H165" s="93"/>
      <c r="I165" s="93"/>
      <c r="J165" s="93">
        <v>39900</v>
      </c>
      <c r="K165" s="93"/>
      <c r="L165" s="93"/>
      <c r="M165" s="93">
        <v>57405</v>
      </c>
      <c r="N165" s="93"/>
      <c r="O165" s="93"/>
      <c r="P165" s="93"/>
      <c r="Q165" s="146">
        <f t="shared" si="9"/>
        <v>97305</v>
      </c>
      <c r="R165" s="177">
        <f t="shared" si="10"/>
        <v>39173451.149999991</v>
      </c>
      <c r="S165" s="139">
        <f t="shared" si="11"/>
        <v>0.31010472644728959</v>
      </c>
    </row>
    <row r="166" spans="1:19" s="19" customFormat="1">
      <c r="A166" s="27" t="s">
        <v>91</v>
      </c>
      <c r="B166" s="100">
        <v>41142</v>
      </c>
      <c r="C166" s="101" t="s">
        <v>297</v>
      </c>
      <c r="D166" s="116" t="s">
        <v>154</v>
      </c>
      <c r="E166" s="94">
        <v>9</v>
      </c>
      <c r="F166" s="93"/>
      <c r="G166" s="93"/>
      <c r="H166" s="93"/>
      <c r="I166" s="93"/>
      <c r="J166" s="93"/>
      <c r="K166" s="93"/>
      <c r="L166" s="93"/>
      <c r="M166" s="93">
        <v>77040</v>
      </c>
      <c r="N166" s="93"/>
      <c r="O166" s="93"/>
      <c r="P166" s="93"/>
      <c r="Q166" s="146">
        <f t="shared" si="9"/>
        <v>77040</v>
      </c>
      <c r="R166" s="177">
        <f t="shared" si="10"/>
        <v>39250491.149999991</v>
      </c>
      <c r="S166" s="139">
        <f t="shared" si="11"/>
        <v>0.31071459020511932</v>
      </c>
    </row>
    <row r="167" spans="1:19" s="19" customFormat="1">
      <c r="A167" s="27" t="s">
        <v>91</v>
      </c>
      <c r="B167" s="100">
        <v>41166</v>
      </c>
      <c r="C167" s="101" t="s">
        <v>309</v>
      </c>
      <c r="D167" s="116" t="s">
        <v>154</v>
      </c>
      <c r="E167" s="94">
        <v>9</v>
      </c>
      <c r="F167" s="93"/>
      <c r="G167" s="93"/>
      <c r="H167" s="93"/>
      <c r="I167" s="93"/>
      <c r="J167" s="93"/>
      <c r="K167" s="93"/>
      <c r="L167" s="93"/>
      <c r="M167" s="93">
        <v>2400</v>
      </c>
      <c r="N167" s="93"/>
      <c r="O167" s="93"/>
      <c r="P167" s="93"/>
      <c r="Q167" s="146">
        <f t="shared" si="9"/>
        <v>2400</v>
      </c>
      <c r="R167" s="177">
        <f t="shared" si="10"/>
        <v>39252891.149999991</v>
      </c>
      <c r="S167" s="139">
        <f t="shared" si="11"/>
        <v>0.31073358907607979</v>
      </c>
    </row>
    <row r="168" spans="1:19" s="19" customFormat="1">
      <c r="A168" s="27" t="s">
        <v>91</v>
      </c>
      <c r="B168" s="100">
        <v>41166</v>
      </c>
      <c r="C168" s="101" t="s">
        <v>310</v>
      </c>
      <c r="D168" s="116" t="s">
        <v>154</v>
      </c>
      <c r="E168" s="94">
        <v>9</v>
      </c>
      <c r="F168" s="93"/>
      <c r="G168" s="93"/>
      <c r="H168" s="93"/>
      <c r="I168" s="93"/>
      <c r="J168" s="93"/>
      <c r="K168" s="93"/>
      <c r="L168" s="93"/>
      <c r="M168" s="93">
        <v>10225</v>
      </c>
      <c r="N168" s="93"/>
      <c r="O168" s="93"/>
      <c r="P168" s="93"/>
      <c r="Q168" s="146">
        <f t="shared" si="9"/>
        <v>10225</v>
      </c>
      <c r="R168" s="177">
        <f t="shared" si="10"/>
        <v>39263116.149999991</v>
      </c>
      <c r="S168" s="139">
        <f t="shared" si="11"/>
        <v>0.31081453218256744</v>
      </c>
    </row>
    <row r="169" spans="1:19" s="19" customFormat="1">
      <c r="A169" s="27" t="s">
        <v>91</v>
      </c>
      <c r="B169" s="28">
        <v>41166</v>
      </c>
      <c r="C169" s="29" t="s">
        <v>311</v>
      </c>
      <c r="D169" s="112" t="s">
        <v>490</v>
      </c>
      <c r="E169" s="63">
        <v>7</v>
      </c>
      <c r="F169" s="93"/>
      <c r="G169" s="93"/>
      <c r="H169" s="93"/>
      <c r="I169" s="93"/>
      <c r="J169" s="93">
        <v>27140</v>
      </c>
      <c r="K169" s="93"/>
      <c r="L169" s="93"/>
      <c r="M169" s="93"/>
      <c r="N169" s="93"/>
      <c r="O169" s="93"/>
      <c r="P169" s="93"/>
      <c r="Q169" s="146">
        <f t="shared" si="9"/>
        <v>27140</v>
      </c>
      <c r="R169" s="177">
        <f t="shared" si="10"/>
        <v>39290256.149999991</v>
      </c>
      <c r="S169" s="139">
        <f t="shared" si="11"/>
        <v>0.31102937774834494</v>
      </c>
    </row>
    <row r="170" spans="1:19" s="19" customFormat="1">
      <c r="A170" s="27" t="s">
        <v>91</v>
      </c>
      <c r="B170" s="28">
        <v>41166</v>
      </c>
      <c r="C170" s="29" t="s">
        <v>312</v>
      </c>
      <c r="D170" s="112" t="s">
        <v>154</v>
      </c>
      <c r="E170" s="63">
        <v>9</v>
      </c>
      <c r="F170" s="93"/>
      <c r="G170" s="93"/>
      <c r="H170" s="93"/>
      <c r="I170" s="93"/>
      <c r="J170" s="93"/>
      <c r="K170" s="93"/>
      <c r="L170" s="93"/>
      <c r="M170" s="93">
        <v>7975</v>
      </c>
      <c r="N170" s="93"/>
      <c r="O170" s="93"/>
      <c r="P170" s="93"/>
      <c r="Q170" s="146">
        <f t="shared" si="9"/>
        <v>7975</v>
      </c>
      <c r="R170" s="177">
        <f t="shared" si="10"/>
        <v>39298231.149999991</v>
      </c>
      <c r="S170" s="139">
        <f t="shared" si="11"/>
        <v>0.31109250941330718</v>
      </c>
    </row>
    <row r="171" spans="1:19" s="19" customFormat="1">
      <c r="A171" s="27" t="s">
        <v>91</v>
      </c>
      <c r="B171" s="28">
        <v>41166</v>
      </c>
      <c r="C171" s="29" t="s">
        <v>313</v>
      </c>
      <c r="D171" s="112" t="s">
        <v>154</v>
      </c>
      <c r="E171" s="63">
        <v>9</v>
      </c>
      <c r="F171" s="93"/>
      <c r="G171" s="93"/>
      <c r="H171" s="93"/>
      <c r="I171" s="93"/>
      <c r="J171" s="93"/>
      <c r="K171" s="93"/>
      <c r="L171" s="93"/>
      <c r="M171" s="93">
        <v>5312.5</v>
      </c>
      <c r="N171" s="93"/>
      <c r="O171" s="93"/>
      <c r="P171" s="93"/>
      <c r="Q171" s="146">
        <f t="shared" si="9"/>
        <v>5312.5</v>
      </c>
      <c r="R171" s="177">
        <f t="shared" si="10"/>
        <v>39303543.649999991</v>
      </c>
      <c r="S171" s="139">
        <f t="shared" si="11"/>
        <v>0.31113456420579771</v>
      </c>
    </row>
    <row r="172" spans="1:19" s="19" customFormat="1">
      <c r="A172" s="27" t="s">
        <v>91</v>
      </c>
      <c r="B172" s="28">
        <v>41166</v>
      </c>
      <c r="C172" s="29" t="s">
        <v>314</v>
      </c>
      <c r="D172" s="112" t="s">
        <v>154</v>
      </c>
      <c r="E172" s="63">
        <v>9</v>
      </c>
      <c r="F172" s="93"/>
      <c r="G172" s="93"/>
      <c r="H172" s="93"/>
      <c r="I172" s="93"/>
      <c r="J172" s="93"/>
      <c r="K172" s="93"/>
      <c r="L172" s="93"/>
      <c r="M172" s="93">
        <v>7079</v>
      </c>
      <c r="N172" s="93"/>
      <c r="O172" s="93"/>
      <c r="P172" s="93"/>
      <c r="Q172" s="146">
        <f t="shared" si="9"/>
        <v>7079</v>
      </c>
      <c r="R172" s="177">
        <f t="shared" si="10"/>
        <v>39310622.649999991</v>
      </c>
      <c r="S172" s="139">
        <f t="shared" si="11"/>
        <v>0.31119060295893475</v>
      </c>
    </row>
    <row r="173" spans="1:19" s="19" customFormat="1">
      <c r="A173" s="27" t="s">
        <v>91</v>
      </c>
      <c r="B173" s="28">
        <v>41166</v>
      </c>
      <c r="C173" s="29" t="s">
        <v>315</v>
      </c>
      <c r="D173" s="112" t="s">
        <v>154</v>
      </c>
      <c r="E173" s="63">
        <v>9</v>
      </c>
      <c r="F173" s="93"/>
      <c r="G173" s="93"/>
      <c r="H173" s="93"/>
      <c r="I173" s="93"/>
      <c r="J173" s="93"/>
      <c r="K173" s="93"/>
      <c r="L173" s="93"/>
      <c r="M173" s="93">
        <v>842.5</v>
      </c>
      <c r="N173" s="93"/>
      <c r="O173" s="93"/>
      <c r="P173" s="93"/>
      <c r="Q173" s="146">
        <f t="shared" si="9"/>
        <v>842.5</v>
      </c>
      <c r="R173" s="177">
        <f t="shared" si="10"/>
        <v>39311465.149999991</v>
      </c>
      <c r="S173" s="139">
        <f t="shared" si="11"/>
        <v>0.31119727235426148</v>
      </c>
    </row>
    <row r="174" spans="1:19" s="19" customFormat="1">
      <c r="A174" s="27" t="s">
        <v>91</v>
      </c>
      <c r="B174" s="28">
        <v>41166</v>
      </c>
      <c r="C174" s="29" t="s">
        <v>316</v>
      </c>
      <c r="D174" s="112" t="s">
        <v>154</v>
      </c>
      <c r="E174" s="63">
        <v>9</v>
      </c>
      <c r="F174" s="93"/>
      <c r="G174" s="93"/>
      <c r="H174" s="93"/>
      <c r="I174" s="93"/>
      <c r="J174" s="93"/>
      <c r="K174" s="93"/>
      <c r="L174" s="93"/>
      <c r="M174" s="93">
        <v>5705</v>
      </c>
      <c r="N174" s="93"/>
      <c r="O174" s="93"/>
      <c r="P174" s="93"/>
      <c r="Q174" s="146">
        <f t="shared" si="9"/>
        <v>5705</v>
      </c>
      <c r="R174" s="177">
        <f t="shared" si="10"/>
        <v>39317170.149999991</v>
      </c>
      <c r="S174" s="139">
        <f t="shared" si="11"/>
        <v>0.31124243425377368</v>
      </c>
    </row>
    <row r="175" spans="1:19" s="19" customFormat="1">
      <c r="A175" s="27" t="s">
        <v>91</v>
      </c>
      <c r="B175" s="28">
        <v>41166</v>
      </c>
      <c r="C175" s="29" t="s">
        <v>317</v>
      </c>
      <c r="D175" s="112" t="s">
        <v>154</v>
      </c>
      <c r="E175" s="63">
        <v>9</v>
      </c>
      <c r="F175" s="93"/>
      <c r="G175" s="93"/>
      <c r="H175" s="93"/>
      <c r="I175" s="93"/>
      <c r="J175" s="93"/>
      <c r="K175" s="93"/>
      <c r="L175" s="93"/>
      <c r="M175" s="93">
        <v>9365</v>
      </c>
      <c r="N175" s="93"/>
      <c r="O175" s="93"/>
      <c r="P175" s="93"/>
      <c r="Q175" s="146">
        <f t="shared" si="9"/>
        <v>9365</v>
      </c>
      <c r="R175" s="177">
        <f t="shared" si="10"/>
        <v>39326535.149999991</v>
      </c>
      <c r="S175" s="139">
        <f t="shared" si="11"/>
        <v>0.31131656943150049</v>
      </c>
    </row>
    <row r="176" spans="1:19" s="19" customFormat="1">
      <c r="A176" s="27" t="s">
        <v>91</v>
      </c>
      <c r="B176" s="28">
        <v>41166</v>
      </c>
      <c r="C176" s="29" t="s">
        <v>318</v>
      </c>
      <c r="D176" s="112" t="s">
        <v>154</v>
      </c>
      <c r="E176" s="63">
        <v>9</v>
      </c>
      <c r="F176" s="93"/>
      <c r="G176" s="93"/>
      <c r="H176" s="93"/>
      <c r="I176" s="93"/>
      <c r="J176" s="93"/>
      <c r="K176" s="93"/>
      <c r="L176" s="93"/>
      <c r="M176" s="93">
        <v>2700</v>
      </c>
      <c r="N176" s="93"/>
      <c r="O176" s="93"/>
      <c r="P176" s="93"/>
      <c r="Q176" s="146">
        <f t="shared" si="9"/>
        <v>2700</v>
      </c>
      <c r="R176" s="177">
        <f t="shared" si="10"/>
        <v>39329235.149999991</v>
      </c>
      <c r="S176" s="139">
        <f t="shared" si="11"/>
        <v>0.31133794316133101</v>
      </c>
    </row>
    <row r="177" spans="1:19" s="19" customFormat="1">
      <c r="A177" s="27" t="s">
        <v>91</v>
      </c>
      <c r="B177" s="28">
        <v>41166</v>
      </c>
      <c r="C177" s="29" t="s">
        <v>319</v>
      </c>
      <c r="D177" s="112" t="s">
        <v>154</v>
      </c>
      <c r="E177" s="63">
        <v>9</v>
      </c>
      <c r="F177" s="93"/>
      <c r="G177" s="93"/>
      <c r="H177" s="93"/>
      <c r="I177" s="93"/>
      <c r="J177" s="93"/>
      <c r="K177" s="93"/>
      <c r="L177" s="93"/>
      <c r="M177" s="93">
        <v>8037.75</v>
      </c>
      <c r="N177" s="93"/>
      <c r="O177" s="93"/>
      <c r="P177" s="93"/>
      <c r="Q177" s="146">
        <f t="shared" si="9"/>
        <v>8037.75</v>
      </c>
      <c r="R177" s="177">
        <f t="shared" si="10"/>
        <v>39337272.899999991</v>
      </c>
      <c r="S177" s="139">
        <f t="shared" si="11"/>
        <v>0.31140157156760689</v>
      </c>
    </row>
    <row r="178" spans="1:19" s="19" customFormat="1">
      <c r="A178" s="27" t="s">
        <v>91</v>
      </c>
      <c r="B178" s="28">
        <v>41166</v>
      </c>
      <c r="C178" s="29" t="s">
        <v>320</v>
      </c>
      <c r="D178" s="112" t="s">
        <v>154</v>
      </c>
      <c r="E178" s="94">
        <v>9</v>
      </c>
      <c r="F178" s="93"/>
      <c r="G178" s="93"/>
      <c r="H178" s="93"/>
      <c r="I178" s="93"/>
      <c r="J178" s="93"/>
      <c r="K178" s="93"/>
      <c r="L178" s="93"/>
      <c r="M178" s="93">
        <v>7400</v>
      </c>
      <c r="N178" s="93"/>
      <c r="O178" s="93"/>
      <c r="P178" s="93"/>
      <c r="Q178" s="146">
        <f t="shared" si="9"/>
        <v>7400</v>
      </c>
      <c r="R178" s="177">
        <f t="shared" si="10"/>
        <v>39344672.899999991</v>
      </c>
      <c r="S178" s="139">
        <f t="shared" si="11"/>
        <v>0.31146015141973488</v>
      </c>
    </row>
    <row r="179" spans="1:19" s="19" customFormat="1">
      <c r="A179" s="27" t="s">
        <v>91</v>
      </c>
      <c r="B179" s="28">
        <v>41166</v>
      </c>
      <c r="C179" s="29" t="s">
        <v>321</v>
      </c>
      <c r="D179" s="112" t="s">
        <v>154</v>
      </c>
      <c r="E179" s="94">
        <v>9</v>
      </c>
      <c r="F179" s="93"/>
      <c r="G179" s="93"/>
      <c r="H179" s="93"/>
      <c r="I179" s="93"/>
      <c r="J179" s="93"/>
      <c r="K179" s="93"/>
      <c r="L179" s="93"/>
      <c r="M179" s="93">
        <v>18146</v>
      </c>
      <c r="N179" s="93"/>
      <c r="O179" s="93"/>
      <c r="P179" s="93"/>
      <c r="Q179" s="146">
        <f t="shared" si="9"/>
        <v>18146</v>
      </c>
      <c r="R179" s="177">
        <f t="shared" si="10"/>
        <v>39362818.899999991</v>
      </c>
      <c r="S179" s="139">
        <f t="shared" si="11"/>
        <v>0.31160379871658822</v>
      </c>
    </row>
    <row r="180" spans="1:19" s="19" customFormat="1">
      <c r="A180" s="27" t="s">
        <v>91</v>
      </c>
      <c r="B180" s="28">
        <v>41166</v>
      </c>
      <c r="C180" s="29" t="s">
        <v>322</v>
      </c>
      <c r="D180" s="112" t="s">
        <v>154</v>
      </c>
      <c r="E180" s="94">
        <v>9</v>
      </c>
      <c r="F180" s="93"/>
      <c r="G180" s="93"/>
      <c r="H180" s="93"/>
      <c r="I180" s="93"/>
      <c r="J180" s="93"/>
      <c r="K180" s="93"/>
      <c r="L180" s="93"/>
      <c r="M180" s="93">
        <v>13233.5</v>
      </c>
      <c r="N180" s="93"/>
      <c r="O180" s="93"/>
      <c r="P180" s="93"/>
      <c r="Q180" s="146">
        <f t="shared" si="9"/>
        <v>13233.5</v>
      </c>
      <c r="R180" s="177">
        <f t="shared" si="10"/>
        <v>39376052.399999991</v>
      </c>
      <c r="S180" s="139">
        <f t="shared" si="11"/>
        <v>0.31170855769944439</v>
      </c>
    </row>
    <row r="181" spans="1:19" s="19" customFormat="1">
      <c r="A181" s="27" t="s">
        <v>91</v>
      </c>
      <c r="B181" s="28">
        <v>41166</v>
      </c>
      <c r="C181" s="29" t="s">
        <v>323</v>
      </c>
      <c r="D181" s="112" t="s">
        <v>154</v>
      </c>
      <c r="E181" s="94">
        <v>9</v>
      </c>
      <c r="F181" s="93"/>
      <c r="G181" s="93"/>
      <c r="H181" s="93"/>
      <c r="I181" s="93"/>
      <c r="J181" s="93"/>
      <c r="K181" s="93"/>
      <c r="L181" s="93"/>
      <c r="M181" s="93">
        <v>22554.5</v>
      </c>
      <c r="N181" s="93"/>
      <c r="O181" s="93"/>
      <c r="P181" s="93"/>
      <c r="Q181" s="146">
        <f t="shared" si="9"/>
        <v>22554.5</v>
      </c>
      <c r="R181" s="177">
        <f t="shared" si="10"/>
        <v>39398606.899999991</v>
      </c>
      <c r="S181" s="139">
        <f t="shared" si="11"/>
        <v>0.31188710354739313</v>
      </c>
    </row>
    <row r="182" spans="1:19" s="19" customFormat="1">
      <c r="A182" s="27" t="s">
        <v>91</v>
      </c>
      <c r="B182" s="28">
        <v>41166</v>
      </c>
      <c r="C182" s="29" t="s">
        <v>324</v>
      </c>
      <c r="D182" s="112" t="s">
        <v>154</v>
      </c>
      <c r="E182" s="94">
        <v>9</v>
      </c>
      <c r="F182" s="93"/>
      <c r="G182" s="93"/>
      <c r="H182" s="93"/>
      <c r="I182" s="93"/>
      <c r="J182" s="93"/>
      <c r="K182" s="93"/>
      <c r="L182" s="93"/>
      <c r="M182" s="93">
        <v>15720</v>
      </c>
      <c r="N182" s="93"/>
      <c r="O182" s="93"/>
      <c r="P182" s="93"/>
      <c r="Q182" s="146">
        <f t="shared" si="9"/>
        <v>15720</v>
      </c>
      <c r="R182" s="177">
        <f t="shared" si="10"/>
        <v>39414326.899999991</v>
      </c>
      <c r="S182" s="139">
        <f t="shared" si="11"/>
        <v>0.31201154615218391</v>
      </c>
    </row>
    <row r="183" spans="1:19" s="19" customFormat="1">
      <c r="A183" s="27" t="s">
        <v>91</v>
      </c>
      <c r="B183" s="28">
        <v>41166</v>
      </c>
      <c r="C183" s="29" t="s">
        <v>325</v>
      </c>
      <c r="D183" s="112" t="s">
        <v>154</v>
      </c>
      <c r="E183" s="94">
        <v>9</v>
      </c>
      <c r="F183" s="93"/>
      <c r="G183" s="93"/>
      <c r="H183" s="93"/>
      <c r="I183" s="93"/>
      <c r="J183" s="93"/>
      <c r="K183" s="93"/>
      <c r="L183" s="93"/>
      <c r="M183" s="93">
        <v>10358</v>
      </c>
      <c r="N183" s="93"/>
      <c r="O183" s="93"/>
      <c r="P183" s="93"/>
      <c r="Q183" s="146">
        <f t="shared" si="9"/>
        <v>10358</v>
      </c>
      <c r="R183" s="177">
        <f t="shared" si="10"/>
        <v>39424684.899999991</v>
      </c>
      <c r="S183" s="139">
        <f t="shared" si="11"/>
        <v>0.31209354211277063</v>
      </c>
    </row>
    <row r="184" spans="1:19" s="19" customFormat="1">
      <c r="A184" s="27" t="s">
        <v>91</v>
      </c>
      <c r="B184" s="28">
        <v>41166</v>
      </c>
      <c r="C184" s="29" t="s">
        <v>326</v>
      </c>
      <c r="D184" s="112" t="s">
        <v>154</v>
      </c>
      <c r="E184" s="94">
        <v>9</v>
      </c>
      <c r="F184" s="93"/>
      <c r="G184" s="93"/>
      <c r="H184" s="93"/>
      <c r="I184" s="93"/>
      <c r="J184" s="93"/>
      <c r="K184" s="93"/>
      <c r="L184" s="93"/>
      <c r="M184" s="93">
        <v>4121.25</v>
      </c>
      <c r="N184" s="93"/>
      <c r="O184" s="93"/>
      <c r="P184" s="93"/>
      <c r="Q184" s="146">
        <f t="shared" si="9"/>
        <v>4121.25</v>
      </c>
      <c r="R184" s="177">
        <f t="shared" si="10"/>
        <v>39428806.149999991</v>
      </c>
      <c r="S184" s="139">
        <f t="shared" si="11"/>
        <v>0.31212616673649801</v>
      </c>
    </row>
    <row r="185" spans="1:19" s="19" customFormat="1">
      <c r="A185" s="27" t="s">
        <v>91</v>
      </c>
      <c r="B185" s="28">
        <v>41166</v>
      </c>
      <c r="C185" s="29" t="s">
        <v>327</v>
      </c>
      <c r="D185" s="112" t="s">
        <v>154</v>
      </c>
      <c r="E185" s="94">
        <v>9</v>
      </c>
      <c r="F185" s="93"/>
      <c r="G185" s="93"/>
      <c r="H185" s="93"/>
      <c r="I185" s="93"/>
      <c r="J185" s="93"/>
      <c r="K185" s="93"/>
      <c r="L185" s="93"/>
      <c r="M185" s="93">
        <v>5873.75</v>
      </c>
      <c r="N185" s="93"/>
      <c r="O185" s="93"/>
      <c r="P185" s="93"/>
      <c r="Q185" s="146">
        <f t="shared" si="9"/>
        <v>5873.75</v>
      </c>
      <c r="R185" s="177">
        <f t="shared" si="10"/>
        <v>39434679.899999991</v>
      </c>
      <c r="S185" s="139">
        <f t="shared" si="11"/>
        <v>0.31217266449412462</v>
      </c>
    </row>
    <row r="186" spans="1:19" s="19" customFormat="1">
      <c r="A186" s="27" t="s">
        <v>91</v>
      </c>
      <c r="B186" s="28">
        <v>41166</v>
      </c>
      <c r="C186" s="29" t="s">
        <v>328</v>
      </c>
      <c r="D186" s="112" t="s">
        <v>154</v>
      </c>
      <c r="E186" s="94">
        <v>9</v>
      </c>
      <c r="F186" s="93"/>
      <c r="G186" s="93"/>
      <c r="H186" s="93"/>
      <c r="I186" s="93"/>
      <c r="J186" s="93"/>
      <c r="K186" s="93"/>
      <c r="L186" s="93"/>
      <c r="M186" s="93">
        <v>14425</v>
      </c>
      <c r="N186" s="93"/>
      <c r="O186" s="93"/>
      <c r="P186" s="93"/>
      <c r="Q186" s="146">
        <f t="shared" si="9"/>
        <v>14425</v>
      </c>
      <c r="R186" s="177">
        <f t="shared" si="10"/>
        <v>39449104.899999991</v>
      </c>
      <c r="S186" s="139">
        <f t="shared" si="11"/>
        <v>0.31228685562479302</v>
      </c>
    </row>
    <row r="187" spans="1:19" s="19" customFormat="1">
      <c r="A187" s="27" t="s">
        <v>91</v>
      </c>
      <c r="B187" s="28">
        <v>41166</v>
      </c>
      <c r="C187" s="29" t="s">
        <v>329</v>
      </c>
      <c r="D187" s="112" t="s">
        <v>154</v>
      </c>
      <c r="E187" s="94">
        <v>9</v>
      </c>
      <c r="F187" s="93"/>
      <c r="G187" s="93"/>
      <c r="H187" s="93"/>
      <c r="I187" s="93"/>
      <c r="J187" s="93"/>
      <c r="K187" s="93"/>
      <c r="L187" s="93"/>
      <c r="M187" s="93">
        <v>1300</v>
      </c>
      <c r="N187" s="93"/>
      <c r="O187" s="93"/>
      <c r="P187" s="93"/>
      <c r="Q187" s="146">
        <f t="shared" si="9"/>
        <v>1300</v>
      </c>
      <c r="R187" s="177">
        <f t="shared" si="10"/>
        <v>39450404.899999991</v>
      </c>
      <c r="S187" s="139">
        <f t="shared" si="11"/>
        <v>0.31229714667989655</v>
      </c>
    </row>
    <row r="188" spans="1:19" s="19" customFormat="1">
      <c r="A188" s="27" t="s">
        <v>91</v>
      </c>
      <c r="B188" s="100">
        <v>41166</v>
      </c>
      <c r="C188" s="29" t="s">
        <v>330</v>
      </c>
      <c r="D188" s="112" t="s">
        <v>154</v>
      </c>
      <c r="E188" s="94">
        <v>9</v>
      </c>
      <c r="F188" s="93"/>
      <c r="G188" s="93"/>
      <c r="H188" s="93"/>
      <c r="I188" s="93"/>
      <c r="J188" s="93"/>
      <c r="K188" s="93"/>
      <c r="L188" s="93"/>
      <c r="M188" s="93">
        <v>4823.75</v>
      </c>
      <c r="N188" s="93"/>
      <c r="O188" s="93"/>
      <c r="P188" s="93"/>
      <c r="Q188" s="146">
        <f t="shared" si="9"/>
        <v>4823.75</v>
      </c>
      <c r="R188" s="177">
        <f t="shared" si="10"/>
        <v>39455228.649999991</v>
      </c>
      <c r="S188" s="139">
        <f t="shared" si="11"/>
        <v>0.31233533243147799</v>
      </c>
    </row>
    <row r="189" spans="1:19" s="19" customFormat="1">
      <c r="A189" s="27" t="s">
        <v>91</v>
      </c>
      <c r="B189" s="100">
        <v>41166</v>
      </c>
      <c r="C189" s="29" t="s">
        <v>331</v>
      </c>
      <c r="D189" s="112" t="s">
        <v>154</v>
      </c>
      <c r="E189" s="94">
        <v>9</v>
      </c>
      <c r="F189" s="93"/>
      <c r="G189" s="93"/>
      <c r="H189" s="93"/>
      <c r="I189" s="93"/>
      <c r="J189" s="93"/>
      <c r="K189" s="93"/>
      <c r="L189" s="93"/>
      <c r="M189" s="93">
        <v>18195</v>
      </c>
      <c r="N189" s="93"/>
      <c r="O189" s="93"/>
      <c r="P189" s="93"/>
      <c r="Q189" s="146">
        <f t="shared" si="9"/>
        <v>18195</v>
      </c>
      <c r="R189" s="177">
        <f t="shared" si="10"/>
        <v>39473423.649999991</v>
      </c>
      <c r="S189" s="139">
        <f t="shared" si="11"/>
        <v>0.31247936762194672</v>
      </c>
    </row>
    <row r="190" spans="1:19" s="19" customFormat="1">
      <c r="A190" s="27" t="s">
        <v>91</v>
      </c>
      <c r="B190" s="100">
        <v>41166</v>
      </c>
      <c r="C190" s="29" t="s">
        <v>332</v>
      </c>
      <c r="D190" s="112" t="s">
        <v>154</v>
      </c>
      <c r="E190" s="94">
        <v>9</v>
      </c>
      <c r="F190" s="93"/>
      <c r="G190" s="93"/>
      <c r="H190" s="93"/>
      <c r="I190" s="93"/>
      <c r="J190" s="93"/>
      <c r="K190" s="93"/>
      <c r="L190" s="93"/>
      <c r="M190" s="93">
        <v>2720</v>
      </c>
      <c r="N190" s="93"/>
      <c r="O190" s="93"/>
      <c r="P190" s="93"/>
      <c r="Q190" s="146">
        <f t="shared" si="9"/>
        <v>2720</v>
      </c>
      <c r="R190" s="177">
        <f t="shared" si="10"/>
        <v>39476143.649999991</v>
      </c>
      <c r="S190" s="139">
        <f t="shared" si="11"/>
        <v>0.31250089967570188</v>
      </c>
    </row>
    <row r="191" spans="1:19" s="19" customFormat="1">
      <c r="A191" s="27" t="s">
        <v>91</v>
      </c>
      <c r="B191" s="100">
        <v>41166</v>
      </c>
      <c r="C191" s="29" t="s">
        <v>333</v>
      </c>
      <c r="D191" s="112" t="s">
        <v>154</v>
      </c>
      <c r="E191" s="94">
        <v>9</v>
      </c>
      <c r="F191" s="93"/>
      <c r="G191" s="93"/>
      <c r="H191" s="93"/>
      <c r="I191" s="93"/>
      <c r="J191" s="93"/>
      <c r="K191" s="93"/>
      <c r="L191" s="93"/>
      <c r="M191" s="93">
        <v>4268.75</v>
      </c>
      <c r="N191" s="93"/>
      <c r="O191" s="93"/>
      <c r="P191" s="93"/>
      <c r="Q191" s="146">
        <f t="shared" ref="Q191:Q254" si="12">SUM(F191:P191)</f>
        <v>4268.75</v>
      </c>
      <c r="R191" s="177">
        <f t="shared" si="10"/>
        <v>39480412.399999991</v>
      </c>
      <c r="S191" s="139">
        <f t="shared" si="11"/>
        <v>0.31253469193837369</v>
      </c>
    </row>
    <row r="192" spans="1:19" s="19" customFormat="1">
      <c r="A192" s="27" t="s">
        <v>91</v>
      </c>
      <c r="B192" s="100">
        <v>41166</v>
      </c>
      <c r="C192" s="29" t="s">
        <v>334</v>
      </c>
      <c r="D192" s="112" t="s">
        <v>154</v>
      </c>
      <c r="E192" s="94">
        <v>9</v>
      </c>
      <c r="F192" s="93"/>
      <c r="G192" s="93"/>
      <c r="H192" s="93"/>
      <c r="I192" s="93"/>
      <c r="J192" s="93"/>
      <c r="K192" s="93"/>
      <c r="L192" s="93"/>
      <c r="M192" s="93">
        <v>1895</v>
      </c>
      <c r="N192" s="93"/>
      <c r="O192" s="93"/>
      <c r="P192" s="93"/>
      <c r="Q192" s="146">
        <f t="shared" si="12"/>
        <v>1895</v>
      </c>
      <c r="R192" s="177">
        <f t="shared" si="10"/>
        <v>39482307.399999991</v>
      </c>
      <c r="S192" s="139">
        <f t="shared" si="11"/>
        <v>0.31254969313023617</v>
      </c>
    </row>
    <row r="193" spans="1:19" s="19" customFormat="1">
      <c r="A193" s="27" t="s">
        <v>91</v>
      </c>
      <c r="B193" s="100">
        <v>41166</v>
      </c>
      <c r="C193" s="29" t="s">
        <v>335</v>
      </c>
      <c r="D193" s="112" t="s">
        <v>154</v>
      </c>
      <c r="E193" s="94">
        <v>9</v>
      </c>
      <c r="F193" s="93"/>
      <c r="G193" s="93"/>
      <c r="H193" s="93"/>
      <c r="I193" s="93"/>
      <c r="J193" s="93"/>
      <c r="K193" s="93"/>
      <c r="L193" s="93"/>
      <c r="M193" s="93">
        <v>12117.5</v>
      </c>
      <c r="N193" s="93"/>
      <c r="O193" s="93"/>
      <c r="P193" s="93"/>
      <c r="Q193" s="146">
        <f t="shared" si="12"/>
        <v>12117.5</v>
      </c>
      <c r="R193" s="177">
        <f t="shared" si="10"/>
        <v>39494424.899999991</v>
      </c>
      <c r="S193" s="139">
        <f t="shared" si="11"/>
        <v>0.31264561763809573</v>
      </c>
    </row>
    <row r="194" spans="1:19" s="19" customFormat="1">
      <c r="A194" s="27" t="s">
        <v>91</v>
      </c>
      <c r="B194" s="100">
        <v>41166</v>
      </c>
      <c r="C194" s="29" t="s">
        <v>336</v>
      </c>
      <c r="D194" s="112" t="s">
        <v>154</v>
      </c>
      <c r="E194" s="94">
        <v>9</v>
      </c>
      <c r="F194" s="93"/>
      <c r="G194" s="93"/>
      <c r="H194" s="93"/>
      <c r="I194" s="93"/>
      <c r="J194" s="93"/>
      <c r="K194" s="93"/>
      <c r="L194" s="93"/>
      <c r="M194" s="93">
        <v>8410</v>
      </c>
      <c r="N194" s="93"/>
      <c r="O194" s="93"/>
      <c r="P194" s="93"/>
      <c r="Q194" s="146">
        <f t="shared" si="12"/>
        <v>8410</v>
      </c>
      <c r="R194" s="177">
        <f t="shared" si="10"/>
        <v>39502834.899999991</v>
      </c>
      <c r="S194" s="139">
        <f t="shared" si="11"/>
        <v>0.31271219284841961</v>
      </c>
    </row>
    <row r="195" spans="1:19" s="19" customFormat="1">
      <c r="A195" s="27" t="s">
        <v>91</v>
      </c>
      <c r="B195" s="100">
        <v>41166</v>
      </c>
      <c r="C195" s="29" t="s">
        <v>337</v>
      </c>
      <c r="D195" s="112" t="s">
        <v>154</v>
      </c>
      <c r="E195" s="94">
        <v>9</v>
      </c>
      <c r="F195" s="93"/>
      <c r="G195" s="93"/>
      <c r="H195" s="93"/>
      <c r="I195" s="93"/>
      <c r="J195" s="93"/>
      <c r="K195" s="93"/>
      <c r="L195" s="93"/>
      <c r="M195" s="93">
        <v>12814.75</v>
      </c>
      <c r="N195" s="93"/>
      <c r="O195" s="93"/>
      <c r="P195" s="93"/>
      <c r="Q195" s="146">
        <f t="shared" si="12"/>
        <v>12814.75</v>
      </c>
      <c r="R195" s="177">
        <f t="shared" si="10"/>
        <v>39515649.649999991</v>
      </c>
      <c r="S195" s="139">
        <f t="shared" si="11"/>
        <v>0.31281363692410297</v>
      </c>
    </row>
    <row r="196" spans="1:19" s="19" customFormat="1">
      <c r="A196" s="27" t="s">
        <v>91</v>
      </c>
      <c r="B196" s="100">
        <v>41166</v>
      </c>
      <c r="C196" s="29" t="s">
        <v>338</v>
      </c>
      <c r="D196" s="112" t="s">
        <v>154</v>
      </c>
      <c r="E196" s="94">
        <v>9</v>
      </c>
      <c r="F196" s="93"/>
      <c r="G196" s="93"/>
      <c r="H196" s="93"/>
      <c r="I196" s="93"/>
      <c r="J196" s="93"/>
      <c r="K196" s="93"/>
      <c r="L196" s="93"/>
      <c r="M196" s="93">
        <v>11540</v>
      </c>
      <c r="N196" s="93"/>
      <c r="O196" s="93"/>
      <c r="P196" s="93"/>
      <c r="Q196" s="146">
        <f t="shared" si="12"/>
        <v>11540</v>
      </c>
      <c r="R196" s="177">
        <f t="shared" si="10"/>
        <v>39527189.649999991</v>
      </c>
      <c r="S196" s="139">
        <f t="shared" si="11"/>
        <v>0.31290498982863774</v>
      </c>
    </row>
    <row r="197" spans="1:19" s="19" customFormat="1">
      <c r="A197" s="27" t="s">
        <v>91</v>
      </c>
      <c r="B197" s="100">
        <v>41166</v>
      </c>
      <c r="C197" s="29" t="s">
        <v>339</v>
      </c>
      <c r="D197" s="112" t="s">
        <v>154</v>
      </c>
      <c r="E197" s="94">
        <v>9</v>
      </c>
      <c r="F197" s="93"/>
      <c r="G197" s="93"/>
      <c r="H197" s="93"/>
      <c r="I197" s="93"/>
      <c r="J197" s="93"/>
      <c r="K197" s="93"/>
      <c r="L197" s="93"/>
      <c r="M197" s="93">
        <v>14460</v>
      </c>
      <c r="N197" s="93"/>
      <c r="O197" s="93"/>
      <c r="P197" s="93"/>
      <c r="Q197" s="146">
        <f t="shared" si="12"/>
        <v>14460</v>
      </c>
      <c r="R197" s="177">
        <f t="shared" si="10"/>
        <v>39541649.649999991</v>
      </c>
      <c r="S197" s="139">
        <f t="shared" si="11"/>
        <v>0.31301945802617431</v>
      </c>
    </row>
    <row r="198" spans="1:19" s="19" customFormat="1">
      <c r="A198" s="27" t="s">
        <v>91</v>
      </c>
      <c r="B198" s="100">
        <v>41166</v>
      </c>
      <c r="C198" s="29" t="s">
        <v>340</v>
      </c>
      <c r="D198" s="112" t="s">
        <v>154</v>
      </c>
      <c r="E198" s="94">
        <v>9</v>
      </c>
      <c r="F198" s="93"/>
      <c r="G198" s="93"/>
      <c r="H198" s="93"/>
      <c r="I198" s="93"/>
      <c r="J198" s="93"/>
      <c r="K198" s="93"/>
      <c r="L198" s="93"/>
      <c r="M198" s="93">
        <v>10623.75</v>
      </c>
      <c r="N198" s="93"/>
      <c r="O198" s="93"/>
      <c r="P198" s="93"/>
      <c r="Q198" s="146">
        <f t="shared" si="12"/>
        <v>10623.75</v>
      </c>
      <c r="R198" s="177">
        <f t="shared" si="10"/>
        <v>39552273.399999991</v>
      </c>
      <c r="S198" s="139">
        <f t="shared" si="11"/>
        <v>0.31310355771591009</v>
      </c>
    </row>
    <row r="199" spans="1:19" s="19" customFormat="1">
      <c r="A199" s="27" t="s">
        <v>91</v>
      </c>
      <c r="B199" s="100">
        <v>41166</v>
      </c>
      <c r="C199" s="29" t="s">
        <v>341</v>
      </c>
      <c r="D199" s="112" t="s">
        <v>154</v>
      </c>
      <c r="E199" s="94">
        <v>9</v>
      </c>
      <c r="F199" s="93"/>
      <c r="G199" s="93"/>
      <c r="H199" s="93"/>
      <c r="I199" s="93"/>
      <c r="J199" s="93"/>
      <c r="K199" s="93"/>
      <c r="L199" s="93"/>
      <c r="M199" s="93">
        <v>2445</v>
      </c>
      <c r="N199" s="93"/>
      <c r="O199" s="93"/>
      <c r="P199" s="93"/>
      <c r="Q199" s="146">
        <f t="shared" si="12"/>
        <v>2445</v>
      </c>
      <c r="R199" s="177">
        <f t="shared" si="10"/>
        <v>39554718.399999991</v>
      </c>
      <c r="S199" s="139">
        <f t="shared" si="11"/>
        <v>0.31312291281570098</v>
      </c>
    </row>
    <row r="200" spans="1:19" s="19" customFormat="1">
      <c r="A200" s="27" t="s">
        <v>91</v>
      </c>
      <c r="B200" s="100">
        <v>41166</v>
      </c>
      <c r="C200" s="29" t="s">
        <v>342</v>
      </c>
      <c r="D200" s="112" t="s">
        <v>154</v>
      </c>
      <c r="E200" s="94">
        <v>9</v>
      </c>
      <c r="F200" s="93"/>
      <c r="G200" s="93"/>
      <c r="H200" s="93"/>
      <c r="I200" s="93"/>
      <c r="J200" s="93"/>
      <c r="K200" s="93"/>
      <c r="L200" s="93"/>
      <c r="M200" s="93">
        <v>10365</v>
      </c>
      <c r="N200" s="93"/>
      <c r="O200" s="93"/>
      <c r="P200" s="93"/>
      <c r="Q200" s="146">
        <f t="shared" si="12"/>
        <v>10365</v>
      </c>
      <c r="R200" s="177">
        <f t="shared" ref="R200:R263" si="13">(R199+Q200)</f>
        <v>39565083.399999991</v>
      </c>
      <c r="S200" s="139">
        <f t="shared" ref="S200:S263" si="14">R200/126323296</f>
        <v>0.31320496418966137</v>
      </c>
    </row>
    <row r="201" spans="1:19" s="19" customFormat="1">
      <c r="A201" s="27" t="s">
        <v>91</v>
      </c>
      <c r="B201" s="100">
        <v>41166</v>
      </c>
      <c r="C201" s="29" t="s">
        <v>343</v>
      </c>
      <c r="D201" s="112" t="s">
        <v>154</v>
      </c>
      <c r="E201" s="94">
        <v>9</v>
      </c>
      <c r="F201" s="93"/>
      <c r="G201" s="93"/>
      <c r="H201" s="93"/>
      <c r="I201" s="93"/>
      <c r="J201" s="93"/>
      <c r="K201" s="93"/>
      <c r="L201" s="93"/>
      <c r="M201" s="93">
        <v>4770</v>
      </c>
      <c r="N201" s="93"/>
      <c r="O201" s="93"/>
      <c r="P201" s="93"/>
      <c r="Q201" s="146">
        <f t="shared" si="12"/>
        <v>4770</v>
      </c>
      <c r="R201" s="177">
        <f t="shared" si="13"/>
        <v>39569853.399999991</v>
      </c>
      <c r="S201" s="139">
        <f t="shared" si="14"/>
        <v>0.31324272444569518</v>
      </c>
    </row>
    <row r="202" spans="1:19" s="19" customFormat="1">
      <c r="A202" s="27" t="s">
        <v>91</v>
      </c>
      <c r="B202" s="100">
        <v>41166</v>
      </c>
      <c r="C202" s="29" t="s">
        <v>344</v>
      </c>
      <c r="D202" s="112" t="s">
        <v>154</v>
      </c>
      <c r="E202" s="94">
        <v>9</v>
      </c>
      <c r="F202" s="93"/>
      <c r="G202" s="93"/>
      <c r="H202" s="93"/>
      <c r="I202" s="93"/>
      <c r="J202" s="93"/>
      <c r="K202" s="93"/>
      <c r="L202" s="93"/>
      <c r="M202" s="93">
        <v>13110</v>
      </c>
      <c r="N202" s="93"/>
      <c r="O202" s="93"/>
      <c r="P202" s="93"/>
      <c r="Q202" s="146">
        <f t="shared" si="12"/>
        <v>13110</v>
      </c>
      <c r="R202" s="177">
        <f t="shared" si="13"/>
        <v>39582963.399999991</v>
      </c>
      <c r="S202" s="139">
        <f t="shared" si="14"/>
        <v>0.31334650577831652</v>
      </c>
    </row>
    <row r="203" spans="1:19" s="19" customFormat="1">
      <c r="A203" s="27" t="s">
        <v>91</v>
      </c>
      <c r="B203" s="100">
        <v>41166</v>
      </c>
      <c r="C203" s="29" t="s">
        <v>345</v>
      </c>
      <c r="D203" s="112" t="s">
        <v>154</v>
      </c>
      <c r="E203" s="94">
        <v>9</v>
      </c>
      <c r="F203" s="93"/>
      <c r="G203" s="93"/>
      <c r="H203" s="93"/>
      <c r="I203" s="93"/>
      <c r="J203" s="93"/>
      <c r="K203" s="93"/>
      <c r="L203" s="93"/>
      <c r="M203" s="93">
        <v>6345</v>
      </c>
      <c r="N203" s="93"/>
      <c r="O203" s="93"/>
      <c r="P203" s="93"/>
      <c r="Q203" s="146">
        <f t="shared" si="12"/>
        <v>6345</v>
      </c>
      <c r="R203" s="177">
        <f t="shared" si="13"/>
        <v>39589308.399999991</v>
      </c>
      <c r="S203" s="139">
        <f t="shared" si="14"/>
        <v>0.31339673404341817</v>
      </c>
    </row>
    <row r="204" spans="1:19" s="19" customFormat="1">
      <c r="A204" s="27" t="s">
        <v>91</v>
      </c>
      <c r="B204" s="100">
        <v>41187</v>
      </c>
      <c r="C204" s="101" t="s">
        <v>354</v>
      </c>
      <c r="D204" s="116" t="s">
        <v>154</v>
      </c>
      <c r="E204" s="94">
        <v>9</v>
      </c>
      <c r="F204" s="93"/>
      <c r="G204" s="93"/>
      <c r="H204" s="93"/>
      <c r="I204" s="93"/>
      <c r="J204" s="93"/>
      <c r="K204" s="93"/>
      <c r="L204" s="93"/>
      <c r="M204" s="93">
        <v>11430</v>
      </c>
      <c r="N204" s="93"/>
      <c r="O204" s="93"/>
      <c r="P204" s="93"/>
      <c r="Q204" s="146">
        <f t="shared" si="12"/>
        <v>11430</v>
      </c>
      <c r="R204" s="177">
        <f t="shared" si="13"/>
        <v>39600738.399999991</v>
      </c>
      <c r="S204" s="139">
        <f t="shared" si="14"/>
        <v>0.31348721616636721</v>
      </c>
    </row>
    <row r="205" spans="1:19" s="19" customFormat="1">
      <c r="A205" s="27" t="s">
        <v>91</v>
      </c>
      <c r="B205" s="100">
        <v>41187</v>
      </c>
      <c r="C205" s="101" t="s">
        <v>355</v>
      </c>
      <c r="D205" s="116" t="s">
        <v>154</v>
      </c>
      <c r="E205" s="94">
        <v>9</v>
      </c>
      <c r="F205" s="93"/>
      <c r="G205" s="93"/>
      <c r="H205" s="93"/>
      <c r="I205" s="93"/>
      <c r="J205" s="93"/>
      <c r="K205" s="93"/>
      <c r="L205" s="93"/>
      <c r="M205" s="93">
        <v>7320</v>
      </c>
      <c r="N205" s="93"/>
      <c r="O205" s="93"/>
      <c r="P205" s="93"/>
      <c r="Q205" s="146">
        <f t="shared" si="12"/>
        <v>7320</v>
      </c>
      <c r="R205" s="177">
        <f t="shared" si="13"/>
        <v>39608058.399999991</v>
      </c>
      <c r="S205" s="139">
        <f t="shared" si="14"/>
        <v>0.31354516272279653</v>
      </c>
    </row>
    <row r="206" spans="1:19" s="19" customFormat="1">
      <c r="A206" s="27" t="s">
        <v>91</v>
      </c>
      <c r="B206" s="100">
        <v>41196</v>
      </c>
      <c r="C206" s="101" t="s">
        <v>356</v>
      </c>
      <c r="D206" s="116" t="s">
        <v>154</v>
      </c>
      <c r="E206" s="94">
        <v>9</v>
      </c>
      <c r="F206" s="93"/>
      <c r="G206" s="93"/>
      <c r="H206" s="93"/>
      <c r="I206" s="93"/>
      <c r="J206" s="93"/>
      <c r="K206" s="93"/>
      <c r="L206" s="93"/>
      <c r="M206" s="93">
        <v>78325</v>
      </c>
      <c r="N206" s="93"/>
      <c r="O206" s="93"/>
      <c r="P206" s="93"/>
      <c r="Q206" s="146">
        <f t="shared" si="12"/>
        <v>78325</v>
      </c>
      <c r="R206" s="177">
        <f t="shared" si="13"/>
        <v>39686383.399999991</v>
      </c>
      <c r="S206" s="139">
        <f t="shared" si="14"/>
        <v>0.31416519879278632</v>
      </c>
    </row>
    <row r="207" spans="1:19" s="19" customFormat="1">
      <c r="A207" s="27" t="s">
        <v>91</v>
      </c>
      <c r="B207" s="28">
        <v>41196</v>
      </c>
      <c r="C207" s="29" t="s">
        <v>357</v>
      </c>
      <c r="D207" s="112" t="s">
        <v>154</v>
      </c>
      <c r="E207" s="94">
        <v>9</v>
      </c>
      <c r="F207" s="93"/>
      <c r="G207" s="93"/>
      <c r="H207" s="93"/>
      <c r="I207" s="93"/>
      <c r="J207" s="93"/>
      <c r="K207" s="93"/>
      <c r="L207" s="93"/>
      <c r="M207" s="93">
        <v>125300</v>
      </c>
      <c r="N207" s="93"/>
      <c r="O207" s="93"/>
      <c r="P207" s="93"/>
      <c r="Q207" s="146">
        <f t="shared" si="12"/>
        <v>125300</v>
      </c>
      <c r="R207" s="177">
        <f t="shared" si="13"/>
        <v>39811683.399999991</v>
      </c>
      <c r="S207" s="139">
        <f t="shared" si="14"/>
        <v>0.31515709818084536</v>
      </c>
    </row>
    <row r="208" spans="1:19" s="19" customFormat="1">
      <c r="A208" s="27" t="s">
        <v>91</v>
      </c>
      <c r="B208" s="100">
        <v>41197</v>
      </c>
      <c r="C208" s="29" t="s">
        <v>358</v>
      </c>
      <c r="D208" s="112" t="s">
        <v>490</v>
      </c>
      <c r="E208" s="94">
        <v>7</v>
      </c>
      <c r="F208" s="93"/>
      <c r="G208" s="93"/>
      <c r="H208" s="93"/>
      <c r="I208" s="93"/>
      <c r="J208" s="93">
        <v>28240</v>
      </c>
      <c r="K208" s="93"/>
      <c r="L208" s="93"/>
      <c r="M208" s="93"/>
      <c r="N208" s="93"/>
      <c r="O208" s="93"/>
      <c r="P208" s="93"/>
      <c r="Q208" s="146">
        <f t="shared" si="12"/>
        <v>28240</v>
      </c>
      <c r="R208" s="177">
        <f t="shared" si="13"/>
        <v>39839923.399999991</v>
      </c>
      <c r="S208" s="139">
        <f t="shared" si="14"/>
        <v>0.31538065156247974</v>
      </c>
    </row>
    <row r="209" spans="1:19" s="19" customFormat="1">
      <c r="A209" s="99" t="s">
        <v>91</v>
      </c>
      <c r="B209" s="100">
        <v>41247</v>
      </c>
      <c r="C209" s="101" t="s">
        <v>368</v>
      </c>
      <c r="D209" s="116" t="s">
        <v>154</v>
      </c>
      <c r="E209" s="94">
        <v>9</v>
      </c>
      <c r="F209" s="93"/>
      <c r="G209" s="93"/>
      <c r="H209" s="93"/>
      <c r="I209" s="93"/>
      <c r="J209" s="93"/>
      <c r="K209" s="93"/>
      <c r="L209" s="93"/>
      <c r="M209" s="93">
        <v>32545</v>
      </c>
      <c r="N209" s="93"/>
      <c r="O209" s="93"/>
      <c r="P209" s="93"/>
      <c r="Q209" s="146">
        <f t="shared" si="12"/>
        <v>32545</v>
      </c>
      <c r="R209" s="177">
        <f t="shared" si="13"/>
        <v>39872468.399999991</v>
      </c>
      <c r="S209" s="139">
        <f t="shared" si="14"/>
        <v>0.31563828416889939</v>
      </c>
    </row>
    <row r="210" spans="1:19" s="19" customFormat="1">
      <c r="A210" s="99" t="s">
        <v>91</v>
      </c>
      <c r="B210" s="100">
        <v>41247</v>
      </c>
      <c r="C210" s="101" t="s">
        <v>369</v>
      </c>
      <c r="D210" s="112" t="s">
        <v>154</v>
      </c>
      <c r="E210" s="94">
        <v>9</v>
      </c>
      <c r="F210" s="93"/>
      <c r="G210" s="93"/>
      <c r="H210" s="93"/>
      <c r="I210" s="93"/>
      <c r="J210" s="93"/>
      <c r="K210" s="93"/>
      <c r="L210" s="93"/>
      <c r="M210" s="93">
        <v>77275</v>
      </c>
      <c r="N210" s="93"/>
      <c r="O210" s="93"/>
      <c r="P210" s="93"/>
      <c r="Q210" s="146">
        <f t="shared" si="12"/>
        <v>77275</v>
      </c>
      <c r="R210" s="177">
        <f t="shared" si="13"/>
        <v>39949743.399999991</v>
      </c>
      <c r="S210" s="139">
        <f t="shared" si="14"/>
        <v>0.31625000823284399</v>
      </c>
    </row>
    <row r="211" spans="1:19" s="19" customFormat="1">
      <c r="A211" s="27" t="s">
        <v>91</v>
      </c>
      <c r="B211" s="100">
        <v>41247</v>
      </c>
      <c r="C211" s="101" t="s">
        <v>370</v>
      </c>
      <c r="D211" s="112" t="s">
        <v>154</v>
      </c>
      <c r="E211" s="94">
        <v>9</v>
      </c>
      <c r="F211" s="93"/>
      <c r="G211" s="93"/>
      <c r="H211" s="93"/>
      <c r="I211" s="93"/>
      <c r="J211" s="93"/>
      <c r="K211" s="93"/>
      <c r="L211" s="93"/>
      <c r="M211" s="93">
        <v>7890</v>
      </c>
      <c r="N211" s="93"/>
      <c r="O211" s="93"/>
      <c r="P211" s="93"/>
      <c r="Q211" s="146">
        <f t="shared" si="12"/>
        <v>7890</v>
      </c>
      <c r="R211" s="177">
        <f t="shared" si="13"/>
        <v>39957633.399999991</v>
      </c>
      <c r="S211" s="139">
        <f t="shared" si="14"/>
        <v>0.31631246702112642</v>
      </c>
    </row>
    <row r="212" spans="1:19" s="19" customFormat="1">
      <c r="A212" s="27" t="s">
        <v>91</v>
      </c>
      <c r="B212" s="100">
        <v>41247</v>
      </c>
      <c r="C212" s="101" t="s">
        <v>371</v>
      </c>
      <c r="D212" s="116" t="s">
        <v>154</v>
      </c>
      <c r="E212" s="94">
        <v>9</v>
      </c>
      <c r="F212" s="93"/>
      <c r="G212" s="93"/>
      <c r="H212" s="93"/>
      <c r="I212" s="93"/>
      <c r="J212" s="93"/>
      <c r="K212" s="93"/>
      <c r="L212" s="93"/>
      <c r="M212" s="93">
        <v>26515</v>
      </c>
      <c r="N212" s="93"/>
      <c r="O212" s="93"/>
      <c r="P212" s="93"/>
      <c r="Q212" s="146">
        <f t="shared" si="12"/>
        <v>26515</v>
      </c>
      <c r="R212" s="177">
        <f t="shared" si="13"/>
        <v>39984148.399999991</v>
      </c>
      <c r="S212" s="139">
        <f t="shared" si="14"/>
        <v>0.31652236496425801</v>
      </c>
    </row>
    <row r="213" spans="1:19" s="19" customFormat="1">
      <c r="A213" s="99" t="s">
        <v>91</v>
      </c>
      <c r="B213" s="100">
        <v>41247</v>
      </c>
      <c r="C213" s="101" t="s">
        <v>372</v>
      </c>
      <c r="D213" s="112" t="s">
        <v>154</v>
      </c>
      <c r="E213" s="94">
        <v>9</v>
      </c>
      <c r="F213" s="93"/>
      <c r="G213" s="93"/>
      <c r="H213" s="93"/>
      <c r="I213" s="93"/>
      <c r="J213" s="93"/>
      <c r="K213" s="93"/>
      <c r="L213" s="93"/>
      <c r="M213" s="93">
        <v>62625</v>
      </c>
      <c r="N213" s="93"/>
      <c r="O213" s="93"/>
      <c r="P213" s="93"/>
      <c r="Q213" s="146">
        <f t="shared" si="12"/>
        <v>62625</v>
      </c>
      <c r="R213" s="177">
        <f t="shared" si="13"/>
        <v>40046773.399999991</v>
      </c>
      <c r="S213" s="139">
        <f t="shared" si="14"/>
        <v>0.31701811675338165</v>
      </c>
    </row>
    <row r="214" spans="1:19" s="19" customFormat="1">
      <c r="A214" s="99" t="s">
        <v>91</v>
      </c>
      <c r="B214" s="100">
        <v>41247</v>
      </c>
      <c r="C214" s="101" t="s">
        <v>373</v>
      </c>
      <c r="D214" s="112" t="s">
        <v>154</v>
      </c>
      <c r="E214" s="94">
        <v>9</v>
      </c>
      <c r="F214" s="93"/>
      <c r="G214" s="93"/>
      <c r="H214" s="93"/>
      <c r="I214" s="93"/>
      <c r="J214" s="93"/>
      <c r="K214" s="93"/>
      <c r="L214" s="93"/>
      <c r="M214" s="93">
        <v>54335</v>
      </c>
      <c r="N214" s="93"/>
      <c r="O214" s="93"/>
      <c r="P214" s="93"/>
      <c r="Q214" s="146">
        <f t="shared" si="12"/>
        <v>54335</v>
      </c>
      <c r="R214" s="177">
        <f t="shared" si="13"/>
        <v>40101108.399999991</v>
      </c>
      <c r="S214" s="139">
        <f t="shared" si="14"/>
        <v>0.31744824327572951</v>
      </c>
    </row>
    <row r="215" spans="1:19" s="19" customFormat="1">
      <c r="A215" s="99" t="s">
        <v>91</v>
      </c>
      <c r="B215" s="100">
        <v>41247</v>
      </c>
      <c r="C215" s="101" t="s">
        <v>374</v>
      </c>
      <c r="D215" s="112" t="s">
        <v>154</v>
      </c>
      <c r="E215" s="94">
        <v>9</v>
      </c>
      <c r="F215" s="93"/>
      <c r="G215" s="93"/>
      <c r="H215" s="93"/>
      <c r="I215" s="93"/>
      <c r="J215" s="93"/>
      <c r="K215" s="93"/>
      <c r="L215" s="93"/>
      <c r="M215" s="93">
        <v>20932.5</v>
      </c>
      <c r="N215" s="93"/>
      <c r="O215" s="93"/>
      <c r="P215" s="93"/>
      <c r="Q215" s="146">
        <f t="shared" si="12"/>
        <v>20932.5</v>
      </c>
      <c r="R215" s="177">
        <f t="shared" si="13"/>
        <v>40122040.899999991</v>
      </c>
      <c r="S215" s="139">
        <f t="shared" si="14"/>
        <v>0.31761394905338752</v>
      </c>
    </row>
    <row r="216" spans="1:19" s="19" customFormat="1">
      <c r="A216" s="99" t="s">
        <v>91</v>
      </c>
      <c r="B216" s="100">
        <v>41247</v>
      </c>
      <c r="C216" s="101" t="s">
        <v>375</v>
      </c>
      <c r="D216" s="112" t="s">
        <v>154</v>
      </c>
      <c r="E216" s="94">
        <v>9</v>
      </c>
      <c r="F216" s="93"/>
      <c r="G216" s="93"/>
      <c r="H216" s="93"/>
      <c r="I216" s="93"/>
      <c r="J216" s="93"/>
      <c r="K216" s="93"/>
      <c r="L216" s="93"/>
      <c r="M216" s="93">
        <v>6655</v>
      </c>
      <c r="N216" s="93"/>
      <c r="O216" s="93"/>
      <c r="P216" s="93"/>
      <c r="Q216" s="146">
        <f t="shared" si="12"/>
        <v>6655</v>
      </c>
      <c r="R216" s="177">
        <f t="shared" si="13"/>
        <v>40128695.899999991</v>
      </c>
      <c r="S216" s="139">
        <f t="shared" si="14"/>
        <v>0.31766663133932155</v>
      </c>
    </row>
    <row r="217" spans="1:19" s="19" customFormat="1">
      <c r="A217" s="27" t="s">
        <v>91</v>
      </c>
      <c r="B217" s="100">
        <v>41247</v>
      </c>
      <c r="C217" s="101" t="s">
        <v>376</v>
      </c>
      <c r="D217" s="116" t="s">
        <v>154</v>
      </c>
      <c r="E217" s="94">
        <v>9</v>
      </c>
      <c r="F217" s="93"/>
      <c r="G217" s="93"/>
      <c r="H217" s="93"/>
      <c r="I217" s="93"/>
      <c r="J217" s="93"/>
      <c r="K217" s="93"/>
      <c r="L217" s="93"/>
      <c r="M217" s="93">
        <v>8292.5</v>
      </c>
      <c r="N217" s="93"/>
      <c r="O217" s="93"/>
      <c r="P217" s="93"/>
      <c r="Q217" s="146">
        <f t="shared" si="12"/>
        <v>8292.5</v>
      </c>
      <c r="R217" s="177">
        <f t="shared" si="13"/>
        <v>40136988.399999991</v>
      </c>
      <c r="S217" s="139">
        <f t="shared" si="14"/>
        <v>0.31773227639658791</v>
      </c>
    </row>
    <row r="218" spans="1:19" s="19" customFormat="1">
      <c r="A218" s="27" t="s">
        <v>91</v>
      </c>
      <c r="B218" s="100">
        <v>41247</v>
      </c>
      <c r="C218" s="101" t="s">
        <v>377</v>
      </c>
      <c r="D218" s="116" t="s">
        <v>154</v>
      </c>
      <c r="E218" s="94">
        <v>9</v>
      </c>
      <c r="F218" s="93"/>
      <c r="G218" s="93"/>
      <c r="H218" s="93"/>
      <c r="I218" s="93"/>
      <c r="J218" s="93"/>
      <c r="K218" s="93"/>
      <c r="L218" s="93"/>
      <c r="M218" s="93">
        <v>21302.5</v>
      </c>
      <c r="N218" s="93"/>
      <c r="O218" s="93"/>
      <c r="P218" s="93"/>
      <c r="Q218" s="146">
        <f t="shared" si="12"/>
        <v>21302.5</v>
      </c>
      <c r="R218" s="177">
        <f t="shared" si="13"/>
        <v>40158290.899999991</v>
      </c>
      <c r="S218" s="139">
        <f t="shared" si="14"/>
        <v>0.31790091116685232</v>
      </c>
    </row>
    <row r="219" spans="1:19" s="19" customFormat="1">
      <c r="A219" s="99" t="s">
        <v>91</v>
      </c>
      <c r="B219" s="100">
        <v>41281</v>
      </c>
      <c r="C219" s="101" t="s">
        <v>398</v>
      </c>
      <c r="D219" s="112" t="s">
        <v>154</v>
      </c>
      <c r="E219" s="94">
        <v>9</v>
      </c>
      <c r="F219" s="93"/>
      <c r="G219" s="93"/>
      <c r="H219" s="93"/>
      <c r="I219" s="93"/>
      <c r="J219" s="93"/>
      <c r="K219" s="93"/>
      <c r="L219" s="93"/>
      <c r="M219" s="93">
        <v>61335</v>
      </c>
      <c r="N219" s="93"/>
      <c r="O219" s="93"/>
      <c r="P219" s="93"/>
      <c r="Q219" s="146">
        <f t="shared" si="12"/>
        <v>61335</v>
      </c>
      <c r="R219" s="177">
        <f t="shared" si="13"/>
        <v>40219625.899999991</v>
      </c>
      <c r="S219" s="139">
        <f t="shared" si="14"/>
        <v>0.31838645106283475</v>
      </c>
    </row>
    <row r="220" spans="1:19" s="19" customFormat="1">
      <c r="A220" s="99" t="s">
        <v>91</v>
      </c>
      <c r="B220" s="100">
        <v>41281</v>
      </c>
      <c r="C220" s="101" t="s">
        <v>399</v>
      </c>
      <c r="D220" s="116" t="s">
        <v>154</v>
      </c>
      <c r="E220" s="94">
        <v>9</v>
      </c>
      <c r="F220" s="93"/>
      <c r="G220" s="93"/>
      <c r="H220" s="93"/>
      <c r="I220" s="93"/>
      <c r="J220" s="93"/>
      <c r="K220" s="93"/>
      <c r="L220" s="93"/>
      <c r="M220" s="93">
        <v>16919</v>
      </c>
      <c r="N220" s="93"/>
      <c r="O220" s="93"/>
      <c r="P220" s="93"/>
      <c r="Q220" s="146">
        <f t="shared" si="12"/>
        <v>16919</v>
      </c>
      <c r="R220" s="177">
        <f t="shared" si="13"/>
        <v>40236544.899999991</v>
      </c>
      <c r="S220" s="139">
        <f t="shared" si="14"/>
        <v>0.31852038518690956</v>
      </c>
    </row>
    <row r="221" spans="1:19" s="19" customFormat="1">
      <c r="A221" s="99" t="s">
        <v>91</v>
      </c>
      <c r="B221" s="100">
        <v>41281</v>
      </c>
      <c r="C221" s="101" t="s">
        <v>400</v>
      </c>
      <c r="D221" s="112" t="s">
        <v>154</v>
      </c>
      <c r="E221" s="94">
        <v>9</v>
      </c>
      <c r="F221" s="93"/>
      <c r="G221" s="93"/>
      <c r="H221" s="93"/>
      <c r="I221" s="93"/>
      <c r="J221" s="93"/>
      <c r="K221" s="93"/>
      <c r="L221" s="93"/>
      <c r="M221" s="93">
        <v>27382.5</v>
      </c>
      <c r="N221" s="93"/>
      <c r="O221" s="93"/>
      <c r="P221" s="93"/>
      <c r="Q221" s="146">
        <f t="shared" si="12"/>
        <v>27382.5</v>
      </c>
      <c r="R221" s="177">
        <f t="shared" si="13"/>
        <v>40263927.399999991</v>
      </c>
      <c r="S221" s="139">
        <f t="shared" si="14"/>
        <v>0.31873715043027367</v>
      </c>
    </row>
    <row r="222" spans="1:19" s="19" customFormat="1">
      <c r="A222" s="99" t="s">
        <v>91</v>
      </c>
      <c r="B222" s="100">
        <v>41281</v>
      </c>
      <c r="C222" s="101" t="s">
        <v>401</v>
      </c>
      <c r="D222" s="112" t="s">
        <v>154</v>
      </c>
      <c r="E222" s="94">
        <v>9</v>
      </c>
      <c r="F222" s="93"/>
      <c r="G222" s="93"/>
      <c r="H222" s="93"/>
      <c r="I222" s="93"/>
      <c r="J222" s="93"/>
      <c r="K222" s="93"/>
      <c r="L222" s="93"/>
      <c r="M222" s="93">
        <v>57932.5</v>
      </c>
      <c r="N222" s="93"/>
      <c r="O222" s="93"/>
      <c r="P222" s="93"/>
      <c r="Q222" s="146">
        <f t="shared" si="12"/>
        <v>57932.5</v>
      </c>
      <c r="R222" s="177">
        <f t="shared" si="13"/>
        <v>40321859.899999991</v>
      </c>
      <c r="S222" s="139">
        <f t="shared" si="14"/>
        <v>0.3191957554685716</v>
      </c>
    </row>
    <row r="223" spans="1:19" s="19" customFormat="1">
      <c r="A223" s="99" t="s">
        <v>91</v>
      </c>
      <c r="B223" s="100">
        <v>41281</v>
      </c>
      <c r="C223" s="101" t="s">
        <v>402</v>
      </c>
      <c r="D223" s="112" t="s">
        <v>154</v>
      </c>
      <c r="E223" s="94">
        <v>9</v>
      </c>
      <c r="F223" s="93"/>
      <c r="G223" s="93"/>
      <c r="H223" s="93"/>
      <c r="I223" s="93"/>
      <c r="J223" s="93"/>
      <c r="K223" s="93"/>
      <c r="L223" s="93"/>
      <c r="M223" s="93">
        <v>33780</v>
      </c>
      <c r="N223" s="93"/>
      <c r="O223" s="93"/>
      <c r="P223" s="93"/>
      <c r="Q223" s="146">
        <f t="shared" si="12"/>
        <v>33780</v>
      </c>
      <c r="R223" s="177">
        <f t="shared" si="13"/>
        <v>40355639.899999991</v>
      </c>
      <c r="S223" s="139">
        <f t="shared" si="14"/>
        <v>0.31946316457733964</v>
      </c>
    </row>
    <row r="224" spans="1:19" s="19" customFormat="1">
      <c r="A224" s="99" t="s">
        <v>91</v>
      </c>
      <c r="B224" s="100">
        <v>41281</v>
      </c>
      <c r="C224" s="101" t="s">
        <v>403</v>
      </c>
      <c r="D224" s="112" t="s">
        <v>154</v>
      </c>
      <c r="E224" s="94">
        <v>9</v>
      </c>
      <c r="F224" s="93"/>
      <c r="G224" s="93"/>
      <c r="H224" s="93"/>
      <c r="I224" s="93"/>
      <c r="J224" s="93"/>
      <c r="K224" s="93"/>
      <c r="L224" s="93"/>
      <c r="M224" s="93">
        <v>8526.5</v>
      </c>
      <c r="N224" s="93"/>
      <c r="O224" s="93"/>
      <c r="P224" s="93"/>
      <c r="Q224" s="146">
        <f t="shared" si="12"/>
        <v>8526.5</v>
      </c>
      <c r="R224" s="177">
        <f t="shared" si="13"/>
        <v>40364166.399999991</v>
      </c>
      <c r="S224" s="139">
        <f t="shared" si="14"/>
        <v>0.31953066202452468</v>
      </c>
    </row>
    <row r="225" spans="1:19" s="19" customFormat="1">
      <c r="A225" s="99" t="s">
        <v>91</v>
      </c>
      <c r="B225" s="100">
        <v>41310</v>
      </c>
      <c r="C225" s="101" t="s">
        <v>409</v>
      </c>
      <c r="D225" s="112" t="s">
        <v>154</v>
      </c>
      <c r="E225" s="94">
        <v>9</v>
      </c>
      <c r="F225" s="93"/>
      <c r="G225" s="93"/>
      <c r="H225" s="93"/>
      <c r="I225" s="93"/>
      <c r="J225" s="93"/>
      <c r="K225" s="93"/>
      <c r="L225" s="93"/>
      <c r="M225" s="93">
        <v>47981.5</v>
      </c>
      <c r="N225" s="93"/>
      <c r="O225" s="93"/>
      <c r="P225" s="93"/>
      <c r="Q225" s="146">
        <f t="shared" si="12"/>
        <v>47981.5</v>
      </c>
      <c r="R225" s="177">
        <f t="shared" si="13"/>
        <v>40412147.899999991</v>
      </c>
      <c r="S225" s="139">
        <f t="shared" si="14"/>
        <v>0.31991049299410296</v>
      </c>
    </row>
    <row r="226" spans="1:19" s="19" customFormat="1">
      <c r="A226" s="99" t="s">
        <v>91</v>
      </c>
      <c r="B226" s="100">
        <v>41310</v>
      </c>
      <c r="C226" s="101" t="s">
        <v>410</v>
      </c>
      <c r="D226" s="112" t="s">
        <v>154</v>
      </c>
      <c r="E226" s="94">
        <v>9</v>
      </c>
      <c r="F226" s="93"/>
      <c r="G226" s="93"/>
      <c r="H226" s="93"/>
      <c r="I226" s="93"/>
      <c r="J226" s="93"/>
      <c r="K226" s="93"/>
      <c r="L226" s="93"/>
      <c r="M226" s="93">
        <v>25527.5</v>
      </c>
      <c r="N226" s="93"/>
      <c r="O226" s="93"/>
      <c r="P226" s="93"/>
      <c r="Q226" s="146">
        <f t="shared" si="12"/>
        <v>25527.5</v>
      </c>
      <c r="R226" s="177">
        <f t="shared" si="13"/>
        <v>40437675.399999991</v>
      </c>
      <c r="S226" s="139">
        <f t="shared" si="14"/>
        <v>0.32011257369345392</v>
      </c>
    </row>
    <row r="227" spans="1:19" s="19" customFormat="1">
      <c r="A227" s="99" t="s">
        <v>91</v>
      </c>
      <c r="B227" s="100">
        <v>41310</v>
      </c>
      <c r="C227" s="101" t="s">
        <v>411</v>
      </c>
      <c r="D227" s="112" t="s">
        <v>154</v>
      </c>
      <c r="E227" s="94">
        <v>9</v>
      </c>
      <c r="F227" s="93"/>
      <c r="G227" s="93"/>
      <c r="H227" s="93"/>
      <c r="I227" s="93"/>
      <c r="J227" s="93"/>
      <c r="K227" s="93"/>
      <c r="L227" s="93"/>
      <c r="M227" s="93">
        <v>47768.75</v>
      </c>
      <c r="N227" s="93"/>
      <c r="O227" s="93"/>
      <c r="P227" s="93"/>
      <c r="Q227" s="146">
        <f t="shared" si="12"/>
        <v>47768.75</v>
      </c>
      <c r="R227" s="177">
        <f t="shared" si="13"/>
        <v>40485444.149999991</v>
      </c>
      <c r="S227" s="139">
        <f t="shared" si="14"/>
        <v>0.3204907204922835</v>
      </c>
    </row>
    <row r="228" spans="1:19" s="19" customFormat="1">
      <c r="A228" s="99" t="s">
        <v>91</v>
      </c>
      <c r="B228" s="100">
        <v>41310</v>
      </c>
      <c r="C228" s="101" t="s">
        <v>412</v>
      </c>
      <c r="D228" s="112" t="s">
        <v>154</v>
      </c>
      <c r="E228" s="94">
        <v>9</v>
      </c>
      <c r="F228" s="93"/>
      <c r="G228" s="93"/>
      <c r="H228" s="93"/>
      <c r="I228" s="93"/>
      <c r="J228" s="93"/>
      <c r="K228" s="93"/>
      <c r="L228" s="93"/>
      <c r="M228" s="93">
        <v>27750</v>
      </c>
      <c r="N228" s="93"/>
      <c r="O228" s="93"/>
      <c r="P228" s="93"/>
      <c r="Q228" s="146">
        <f t="shared" si="12"/>
        <v>27750</v>
      </c>
      <c r="R228" s="177">
        <f t="shared" si="13"/>
        <v>40513194.149999991</v>
      </c>
      <c r="S228" s="139">
        <f t="shared" si="14"/>
        <v>0.32071039493776343</v>
      </c>
    </row>
    <row r="229" spans="1:19" s="19" customFormat="1">
      <c r="A229" s="99" t="s">
        <v>91</v>
      </c>
      <c r="B229" s="100">
        <v>41373</v>
      </c>
      <c r="C229" s="101" t="s">
        <v>484</v>
      </c>
      <c r="D229" s="112" t="s">
        <v>154</v>
      </c>
      <c r="E229" s="94">
        <v>9</v>
      </c>
      <c r="F229" s="93"/>
      <c r="G229" s="93"/>
      <c r="H229" s="93"/>
      <c r="I229" s="93"/>
      <c r="J229" s="93"/>
      <c r="K229" s="93"/>
      <c r="L229" s="93"/>
      <c r="M229" s="93">
        <v>51494.75</v>
      </c>
      <c r="N229" s="93"/>
      <c r="O229" s="93"/>
      <c r="P229" s="93"/>
      <c r="Q229" s="146">
        <f t="shared" si="12"/>
        <v>51494.75</v>
      </c>
      <c r="R229" s="177">
        <f t="shared" si="13"/>
        <v>40564688.899999991</v>
      </c>
      <c r="S229" s="139">
        <f t="shared" si="14"/>
        <v>0.32111803748375906</v>
      </c>
    </row>
    <row r="230" spans="1:19" s="19" customFormat="1">
      <c r="A230" s="99" t="s">
        <v>91</v>
      </c>
      <c r="B230" s="100">
        <v>41373</v>
      </c>
      <c r="C230" s="101" t="s">
        <v>485</v>
      </c>
      <c r="D230" s="112" t="s">
        <v>154</v>
      </c>
      <c r="E230" s="94">
        <v>9</v>
      </c>
      <c r="F230" s="93"/>
      <c r="G230" s="93"/>
      <c r="H230" s="93"/>
      <c r="I230" s="93"/>
      <c r="J230" s="93"/>
      <c r="K230" s="93"/>
      <c r="L230" s="93"/>
      <c r="M230" s="93">
        <v>77950</v>
      </c>
      <c r="N230" s="93"/>
      <c r="O230" s="93"/>
      <c r="P230" s="93"/>
      <c r="Q230" s="146">
        <f t="shared" si="12"/>
        <v>77950</v>
      </c>
      <c r="R230" s="177">
        <f t="shared" si="13"/>
        <v>40642638.899999991</v>
      </c>
      <c r="S230" s="139">
        <f t="shared" si="14"/>
        <v>0.32173510498016133</v>
      </c>
    </row>
    <row r="231" spans="1:19" s="19" customFormat="1">
      <c r="A231" s="99" t="s">
        <v>91</v>
      </c>
      <c r="B231" s="100">
        <v>41373</v>
      </c>
      <c r="C231" s="101" t="s">
        <v>486</v>
      </c>
      <c r="D231" s="112" t="s">
        <v>154</v>
      </c>
      <c r="E231" s="94">
        <v>9</v>
      </c>
      <c r="F231" s="93"/>
      <c r="G231" s="93"/>
      <c r="H231" s="93"/>
      <c r="I231" s="93"/>
      <c r="J231" s="93"/>
      <c r="K231" s="93"/>
      <c r="L231" s="93"/>
      <c r="M231" s="93">
        <v>36795</v>
      </c>
      <c r="N231" s="93"/>
      <c r="O231" s="93"/>
      <c r="P231" s="93"/>
      <c r="Q231" s="146">
        <f t="shared" si="12"/>
        <v>36795</v>
      </c>
      <c r="R231" s="177">
        <f t="shared" si="13"/>
        <v>40679433.899999991</v>
      </c>
      <c r="S231" s="139">
        <f t="shared" si="14"/>
        <v>0.32202638142057338</v>
      </c>
    </row>
    <row r="232" spans="1:19" s="19" customFormat="1">
      <c r="A232" s="99" t="s">
        <v>91</v>
      </c>
      <c r="B232" s="100">
        <v>41375</v>
      </c>
      <c r="C232" s="101" t="s">
        <v>487</v>
      </c>
      <c r="D232" s="112" t="s">
        <v>490</v>
      </c>
      <c r="E232" s="94">
        <v>7</v>
      </c>
      <c r="F232" s="93"/>
      <c r="G232" s="93"/>
      <c r="H232" s="93"/>
      <c r="I232" s="93"/>
      <c r="J232" s="93">
        <v>61775</v>
      </c>
      <c r="K232" s="93"/>
      <c r="L232" s="93"/>
      <c r="M232" s="93"/>
      <c r="N232" s="93"/>
      <c r="O232" s="93"/>
      <c r="P232" s="93"/>
      <c r="Q232" s="146">
        <f t="shared" si="12"/>
        <v>61775</v>
      </c>
      <c r="R232" s="177">
        <f t="shared" si="13"/>
        <v>40741208.899999991</v>
      </c>
      <c r="S232" s="139">
        <f t="shared" si="14"/>
        <v>0.32251540444289856</v>
      </c>
    </row>
    <row r="233" spans="1:19" s="19" customFormat="1">
      <c r="A233" s="99" t="s">
        <v>91</v>
      </c>
      <c r="B233" s="100">
        <v>41394</v>
      </c>
      <c r="C233" s="101" t="s">
        <v>491</v>
      </c>
      <c r="D233" s="112" t="s">
        <v>154</v>
      </c>
      <c r="E233" s="94">
        <v>9</v>
      </c>
      <c r="F233" s="93"/>
      <c r="G233" s="93"/>
      <c r="H233" s="93"/>
      <c r="I233" s="93"/>
      <c r="J233" s="93"/>
      <c r="K233" s="93"/>
      <c r="L233" s="93"/>
      <c r="M233" s="93">
        <v>35510</v>
      </c>
      <c r="N233" s="93"/>
      <c r="O233" s="93"/>
      <c r="P233" s="93"/>
      <c r="Q233" s="146">
        <f t="shared" si="12"/>
        <v>35510</v>
      </c>
      <c r="R233" s="177">
        <f t="shared" si="13"/>
        <v>40776718.899999991</v>
      </c>
      <c r="S233" s="139">
        <f t="shared" si="14"/>
        <v>0.32279650857115055</v>
      </c>
    </row>
    <row r="234" spans="1:19" s="19" customFormat="1">
      <c r="A234" s="99" t="s">
        <v>91</v>
      </c>
      <c r="B234" s="100">
        <v>41394</v>
      </c>
      <c r="C234" s="101" t="s">
        <v>492</v>
      </c>
      <c r="D234" s="112" t="s">
        <v>154</v>
      </c>
      <c r="E234" s="94">
        <v>9</v>
      </c>
      <c r="F234" s="93"/>
      <c r="G234" s="93"/>
      <c r="H234" s="93"/>
      <c r="I234" s="93"/>
      <c r="J234" s="93"/>
      <c r="K234" s="93"/>
      <c r="L234" s="93"/>
      <c r="M234" s="93">
        <v>20540</v>
      </c>
      <c r="N234" s="93"/>
      <c r="O234" s="93"/>
      <c r="P234" s="93"/>
      <c r="Q234" s="146">
        <f t="shared" si="12"/>
        <v>20540</v>
      </c>
      <c r="R234" s="177">
        <f t="shared" si="13"/>
        <v>40797258.899999991</v>
      </c>
      <c r="S234" s="139">
        <f t="shared" si="14"/>
        <v>0.32295910724178689</v>
      </c>
    </row>
    <row r="235" spans="1:19" s="19" customFormat="1">
      <c r="A235" s="99" t="s">
        <v>91</v>
      </c>
      <c r="B235" s="100">
        <v>41394</v>
      </c>
      <c r="C235" s="101" t="s">
        <v>493</v>
      </c>
      <c r="D235" s="112" t="s">
        <v>154</v>
      </c>
      <c r="E235" s="94">
        <v>9</v>
      </c>
      <c r="F235" s="93"/>
      <c r="G235" s="93"/>
      <c r="H235" s="93"/>
      <c r="I235" s="93"/>
      <c r="J235" s="93"/>
      <c r="K235" s="93"/>
      <c r="L235" s="93"/>
      <c r="M235" s="93">
        <v>50857.5</v>
      </c>
      <c r="N235" s="93"/>
      <c r="O235" s="93"/>
      <c r="P235" s="93"/>
      <c r="Q235" s="146">
        <f t="shared" si="12"/>
        <v>50857.5</v>
      </c>
      <c r="R235" s="177">
        <f t="shared" si="13"/>
        <v>40848116.399999991</v>
      </c>
      <c r="S235" s="139">
        <f t="shared" si="14"/>
        <v>0.32336170519173274</v>
      </c>
    </row>
    <row r="236" spans="1:19" s="19" customFormat="1">
      <c r="A236" s="99" t="s">
        <v>91</v>
      </c>
      <c r="B236" s="100">
        <v>41394</v>
      </c>
      <c r="C236" s="101" t="s">
        <v>494</v>
      </c>
      <c r="D236" s="112" t="s">
        <v>154</v>
      </c>
      <c r="E236" s="94">
        <v>9</v>
      </c>
      <c r="F236" s="93"/>
      <c r="G236" s="93"/>
      <c r="H236" s="93"/>
      <c r="I236" s="93"/>
      <c r="J236" s="93"/>
      <c r="K236" s="93"/>
      <c r="L236" s="93"/>
      <c r="M236" s="93">
        <v>45165</v>
      </c>
      <c r="N236" s="93"/>
      <c r="O236" s="93"/>
      <c r="P236" s="93"/>
      <c r="Q236" s="146">
        <f t="shared" si="12"/>
        <v>45165</v>
      </c>
      <c r="R236" s="177">
        <f t="shared" si="13"/>
        <v>40893281.399999991</v>
      </c>
      <c r="S236" s="139">
        <f t="shared" si="14"/>
        <v>0.32371924019461928</v>
      </c>
    </row>
    <row r="237" spans="1:19" s="19" customFormat="1">
      <c r="A237" s="99" t="s">
        <v>91</v>
      </c>
      <c r="B237" s="100">
        <v>41394</v>
      </c>
      <c r="C237" s="101" t="s">
        <v>495</v>
      </c>
      <c r="D237" s="112" t="s">
        <v>154</v>
      </c>
      <c r="E237" s="94">
        <v>9</v>
      </c>
      <c r="F237" s="93"/>
      <c r="G237" s="93"/>
      <c r="H237" s="93"/>
      <c r="I237" s="93"/>
      <c r="J237" s="93"/>
      <c r="K237" s="93"/>
      <c r="L237" s="93"/>
      <c r="M237" s="93">
        <v>10180</v>
      </c>
      <c r="N237" s="93"/>
      <c r="O237" s="93"/>
      <c r="P237" s="93"/>
      <c r="Q237" s="146">
        <f t="shared" si="12"/>
        <v>10180</v>
      </c>
      <c r="R237" s="177">
        <f t="shared" si="13"/>
        <v>40903461.399999991</v>
      </c>
      <c r="S237" s="139">
        <f t="shared" si="14"/>
        <v>0.32379982707227645</v>
      </c>
    </row>
    <row r="238" spans="1:19" s="19" customFormat="1">
      <c r="A238" s="99" t="s">
        <v>91</v>
      </c>
      <c r="B238" s="100">
        <v>41411</v>
      </c>
      <c r="C238" s="101" t="s">
        <v>497</v>
      </c>
      <c r="D238" s="112" t="s">
        <v>449</v>
      </c>
      <c r="E238" s="94" t="s">
        <v>113</v>
      </c>
      <c r="F238" s="93"/>
      <c r="G238" s="93"/>
      <c r="H238" s="93"/>
      <c r="I238" s="93"/>
      <c r="J238" s="93">
        <v>25200</v>
      </c>
      <c r="K238" s="93"/>
      <c r="L238" s="93"/>
      <c r="M238" s="93">
        <v>47057.5</v>
      </c>
      <c r="N238" s="93"/>
      <c r="O238" s="93"/>
      <c r="P238" s="93"/>
      <c r="Q238" s="146">
        <f t="shared" si="12"/>
        <v>72257.5</v>
      </c>
      <c r="R238" s="177">
        <f t="shared" si="13"/>
        <v>40975718.899999991</v>
      </c>
      <c r="S238" s="139">
        <f t="shared" si="14"/>
        <v>0.32437183162161942</v>
      </c>
    </row>
    <row r="239" spans="1:19" s="19" customFormat="1">
      <c r="A239" s="99" t="s">
        <v>91</v>
      </c>
      <c r="B239" s="100">
        <v>41411</v>
      </c>
      <c r="C239" s="101" t="s">
        <v>498</v>
      </c>
      <c r="D239" s="112" t="s">
        <v>154</v>
      </c>
      <c r="E239" s="94">
        <v>9</v>
      </c>
      <c r="F239" s="93"/>
      <c r="G239" s="93"/>
      <c r="H239" s="93"/>
      <c r="I239" s="93"/>
      <c r="J239" s="93"/>
      <c r="K239" s="93"/>
      <c r="L239" s="93"/>
      <c r="M239" s="93">
        <v>9932.5</v>
      </c>
      <c r="N239" s="93"/>
      <c r="O239" s="93"/>
      <c r="P239" s="93"/>
      <c r="Q239" s="146">
        <f t="shared" si="12"/>
        <v>9932.5</v>
      </c>
      <c r="R239" s="177">
        <f t="shared" si="13"/>
        <v>40985651.399999991</v>
      </c>
      <c r="S239" s="139">
        <f t="shared" si="14"/>
        <v>0.32445045924070881</v>
      </c>
    </row>
    <row r="240" spans="1:19" s="19" customFormat="1">
      <c r="A240" s="99" t="s">
        <v>91</v>
      </c>
      <c r="B240" s="100">
        <v>41411</v>
      </c>
      <c r="C240" s="101" t="s">
        <v>499</v>
      </c>
      <c r="D240" s="112" t="s">
        <v>154</v>
      </c>
      <c r="E240" s="94">
        <v>9</v>
      </c>
      <c r="F240" s="93"/>
      <c r="G240" s="93"/>
      <c r="H240" s="93"/>
      <c r="I240" s="93"/>
      <c r="J240" s="93"/>
      <c r="K240" s="93"/>
      <c r="L240" s="93"/>
      <c r="M240" s="93">
        <v>44932.5</v>
      </c>
      <c r="N240" s="93"/>
      <c r="O240" s="93"/>
      <c r="P240" s="93"/>
      <c r="Q240" s="146">
        <f t="shared" si="12"/>
        <v>44932.5</v>
      </c>
      <c r="R240" s="177">
        <f t="shared" si="13"/>
        <v>41030583.899999991</v>
      </c>
      <c r="S240" s="139">
        <f t="shared" si="14"/>
        <v>0.32480615372797106</v>
      </c>
    </row>
    <row r="241" spans="1:19" s="19" customFormat="1">
      <c r="A241" s="99" t="s">
        <v>91</v>
      </c>
      <c r="B241" s="100">
        <v>41411</v>
      </c>
      <c r="C241" s="101" t="s">
        <v>500</v>
      </c>
      <c r="D241" s="112" t="s">
        <v>154</v>
      </c>
      <c r="E241" s="94">
        <v>9</v>
      </c>
      <c r="F241" s="93"/>
      <c r="G241" s="93"/>
      <c r="H241" s="93"/>
      <c r="I241" s="93"/>
      <c r="J241" s="93"/>
      <c r="K241" s="93"/>
      <c r="L241" s="93"/>
      <c r="M241" s="93">
        <v>41630</v>
      </c>
      <c r="N241" s="93"/>
      <c r="O241" s="93"/>
      <c r="P241" s="93"/>
      <c r="Q241" s="146">
        <f t="shared" si="12"/>
        <v>41630</v>
      </c>
      <c r="R241" s="177">
        <f t="shared" si="13"/>
        <v>41072213.899999991</v>
      </c>
      <c r="S241" s="139">
        <f t="shared" si="14"/>
        <v>0.32513570497717215</v>
      </c>
    </row>
    <row r="242" spans="1:19" s="19" customFormat="1">
      <c r="A242" s="99" t="s">
        <v>91</v>
      </c>
      <c r="B242" s="100">
        <v>41411</v>
      </c>
      <c r="C242" s="101" t="s">
        <v>501</v>
      </c>
      <c r="D242" s="112" t="s">
        <v>154</v>
      </c>
      <c r="E242" s="94">
        <v>9</v>
      </c>
      <c r="F242" s="93"/>
      <c r="G242" s="93"/>
      <c r="H242" s="93"/>
      <c r="I242" s="93"/>
      <c r="J242" s="93"/>
      <c r="K242" s="93"/>
      <c r="L242" s="93"/>
      <c r="M242" s="93">
        <v>42487.5</v>
      </c>
      <c r="N242" s="93"/>
      <c r="O242" s="93"/>
      <c r="P242" s="93"/>
      <c r="Q242" s="146">
        <f t="shared" si="12"/>
        <v>42487.5</v>
      </c>
      <c r="R242" s="177">
        <f t="shared" si="13"/>
        <v>41114701.399999991</v>
      </c>
      <c r="S242" s="139">
        <f t="shared" si="14"/>
        <v>0.3254720443646435</v>
      </c>
    </row>
    <row r="243" spans="1:19" s="19" customFormat="1">
      <c r="A243" s="99" t="s">
        <v>91</v>
      </c>
      <c r="B243" s="100">
        <v>41411</v>
      </c>
      <c r="C243" s="101" t="s">
        <v>502</v>
      </c>
      <c r="D243" s="112" t="s">
        <v>154</v>
      </c>
      <c r="E243" s="94">
        <v>9</v>
      </c>
      <c r="F243" s="93"/>
      <c r="G243" s="93"/>
      <c r="H243" s="93"/>
      <c r="I243" s="93"/>
      <c r="J243" s="93"/>
      <c r="K243" s="93"/>
      <c r="L243" s="93"/>
      <c r="M243" s="93">
        <v>14913.75</v>
      </c>
      <c r="N243" s="93"/>
      <c r="O243" s="93"/>
      <c r="P243" s="93"/>
      <c r="Q243" s="146">
        <f t="shared" si="12"/>
        <v>14913.75</v>
      </c>
      <c r="R243" s="177">
        <f t="shared" si="13"/>
        <v>41129615.149999991</v>
      </c>
      <c r="S243" s="139">
        <f t="shared" si="14"/>
        <v>0.325590104536221</v>
      </c>
    </row>
    <row r="244" spans="1:19" s="19" customFormat="1">
      <c r="A244" s="99" t="s">
        <v>91</v>
      </c>
      <c r="B244" s="100">
        <v>41411</v>
      </c>
      <c r="C244" s="101" t="s">
        <v>503</v>
      </c>
      <c r="D244" s="112" t="s">
        <v>154</v>
      </c>
      <c r="E244" s="94">
        <v>9</v>
      </c>
      <c r="F244" s="93"/>
      <c r="G244" s="93"/>
      <c r="H244" s="93"/>
      <c r="I244" s="93"/>
      <c r="J244" s="93"/>
      <c r="K244" s="93"/>
      <c r="L244" s="93"/>
      <c r="M244" s="93">
        <v>109982.5</v>
      </c>
      <c r="N244" s="93"/>
      <c r="O244" s="93"/>
      <c r="P244" s="93"/>
      <c r="Q244" s="146">
        <f t="shared" si="12"/>
        <v>109982.5</v>
      </c>
      <c r="R244" s="177">
        <f t="shared" si="13"/>
        <v>41239597.649999991</v>
      </c>
      <c r="S244" s="139">
        <f t="shared" si="14"/>
        <v>0.32646074758847327</v>
      </c>
    </row>
    <row r="245" spans="1:19" s="19" customFormat="1">
      <c r="A245" s="99" t="s">
        <v>91</v>
      </c>
      <c r="B245" s="100">
        <v>41411</v>
      </c>
      <c r="C245" s="101" t="s">
        <v>504</v>
      </c>
      <c r="D245" s="112" t="s">
        <v>490</v>
      </c>
      <c r="E245" s="94">
        <v>7</v>
      </c>
      <c r="F245" s="93"/>
      <c r="G245" s="93"/>
      <c r="H245" s="93"/>
      <c r="I245" s="93"/>
      <c r="J245" s="93">
        <v>44000</v>
      </c>
      <c r="K245" s="93"/>
      <c r="L245" s="93"/>
      <c r="M245" s="93"/>
      <c r="N245" s="93"/>
      <c r="O245" s="93"/>
      <c r="P245" s="93"/>
      <c r="Q245" s="146">
        <f t="shared" si="12"/>
        <v>44000</v>
      </c>
      <c r="R245" s="177">
        <f t="shared" si="13"/>
        <v>41283597.649999991</v>
      </c>
      <c r="S245" s="139">
        <f t="shared" si="14"/>
        <v>0.32680906022274775</v>
      </c>
    </row>
    <row r="246" spans="1:19" s="19" customFormat="1">
      <c r="A246" s="99" t="s">
        <v>91</v>
      </c>
      <c r="B246" s="100">
        <v>41411</v>
      </c>
      <c r="C246" s="101" t="s">
        <v>505</v>
      </c>
      <c r="D246" s="112" t="s">
        <v>490</v>
      </c>
      <c r="E246" s="94">
        <v>7</v>
      </c>
      <c r="F246" s="93"/>
      <c r="G246" s="93"/>
      <c r="H246" s="93"/>
      <c r="I246" s="93"/>
      <c r="J246" s="93">
        <v>95300</v>
      </c>
      <c r="K246" s="93"/>
      <c r="L246" s="93"/>
      <c r="M246" s="93"/>
      <c r="N246" s="93"/>
      <c r="O246" s="93"/>
      <c r="P246" s="93"/>
      <c r="Q246" s="146">
        <f t="shared" si="12"/>
        <v>95300</v>
      </c>
      <c r="R246" s="177">
        <f t="shared" si="13"/>
        <v>41378897.649999991</v>
      </c>
      <c r="S246" s="139">
        <f t="shared" si="14"/>
        <v>0.32756347372380146</v>
      </c>
    </row>
    <row r="247" spans="1:19" s="19" customFormat="1">
      <c r="A247" s="99" t="s">
        <v>91</v>
      </c>
      <c r="B247" s="100">
        <v>41411</v>
      </c>
      <c r="C247" s="101" t="s">
        <v>506</v>
      </c>
      <c r="D247" s="112" t="s">
        <v>490</v>
      </c>
      <c r="E247" s="94">
        <v>7</v>
      </c>
      <c r="F247" s="93"/>
      <c r="G247" s="93"/>
      <c r="H247" s="93"/>
      <c r="I247" s="93"/>
      <c r="J247" s="93">
        <v>3300</v>
      </c>
      <c r="K247" s="93"/>
      <c r="L247" s="93"/>
      <c r="M247" s="93"/>
      <c r="N247" s="93"/>
      <c r="O247" s="93"/>
      <c r="P247" s="93"/>
      <c r="Q247" s="146">
        <f t="shared" si="12"/>
        <v>3300</v>
      </c>
      <c r="R247" s="177">
        <f t="shared" si="13"/>
        <v>41382197.649999991</v>
      </c>
      <c r="S247" s="139">
        <f t="shared" si="14"/>
        <v>0.32758959717137204</v>
      </c>
    </row>
    <row r="248" spans="1:19" s="19" customFormat="1">
      <c r="A248" s="99" t="s">
        <v>91</v>
      </c>
      <c r="B248" s="100">
        <v>41411</v>
      </c>
      <c r="C248" s="101" t="s">
        <v>507</v>
      </c>
      <c r="D248" s="112" t="s">
        <v>154</v>
      </c>
      <c r="E248" s="94">
        <v>9</v>
      </c>
      <c r="F248" s="93"/>
      <c r="G248" s="93"/>
      <c r="H248" s="93"/>
      <c r="I248" s="93"/>
      <c r="J248" s="93"/>
      <c r="K248" s="93"/>
      <c r="L248" s="93"/>
      <c r="M248" s="93">
        <v>8900</v>
      </c>
      <c r="N248" s="93"/>
      <c r="O248" s="93"/>
      <c r="P248" s="93"/>
      <c r="Q248" s="146">
        <f t="shared" si="12"/>
        <v>8900</v>
      </c>
      <c r="R248" s="177">
        <f t="shared" si="13"/>
        <v>41391097.649999991</v>
      </c>
      <c r="S248" s="139">
        <f t="shared" si="14"/>
        <v>0.32766005131785025</v>
      </c>
    </row>
    <row r="249" spans="1:19" s="19" customFormat="1">
      <c r="A249" s="99" t="s">
        <v>91</v>
      </c>
      <c r="B249" s="100">
        <v>41411</v>
      </c>
      <c r="C249" s="101" t="s">
        <v>508</v>
      </c>
      <c r="D249" s="112" t="s">
        <v>154</v>
      </c>
      <c r="E249" s="94">
        <v>9</v>
      </c>
      <c r="F249" s="93"/>
      <c r="G249" s="93"/>
      <c r="H249" s="93"/>
      <c r="I249" s="93"/>
      <c r="J249" s="93"/>
      <c r="K249" s="93"/>
      <c r="L249" s="93"/>
      <c r="M249" s="93">
        <v>6525</v>
      </c>
      <c r="N249" s="93"/>
      <c r="O249" s="93"/>
      <c r="P249" s="93"/>
      <c r="Q249" s="146">
        <f t="shared" si="12"/>
        <v>6525</v>
      </c>
      <c r="R249" s="177">
        <f t="shared" si="13"/>
        <v>41397622.649999991</v>
      </c>
      <c r="S249" s="139">
        <f t="shared" si="14"/>
        <v>0.32771170449827397</v>
      </c>
    </row>
    <row r="250" spans="1:19" s="19" customFormat="1">
      <c r="A250" s="99" t="s">
        <v>91</v>
      </c>
      <c r="B250" s="100">
        <v>41411</v>
      </c>
      <c r="C250" s="101" t="s">
        <v>509</v>
      </c>
      <c r="D250" s="112" t="s">
        <v>154</v>
      </c>
      <c r="E250" s="94">
        <v>9</v>
      </c>
      <c r="F250" s="93"/>
      <c r="G250" s="93"/>
      <c r="H250" s="93"/>
      <c r="I250" s="93"/>
      <c r="J250" s="93"/>
      <c r="K250" s="93"/>
      <c r="L250" s="93"/>
      <c r="M250" s="93">
        <v>2400</v>
      </c>
      <c r="N250" s="93"/>
      <c r="O250" s="93"/>
      <c r="P250" s="93"/>
      <c r="Q250" s="146">
        <f t="shared" si="12"/>
        <v>2400</v>
      </c>
      <c r="R250" s="177">
        <f t="shared" si="13"/>
        <v>41400022.649999991</v>
      </c>
      <c r="S250" s="139">
        <f t="shared" si="14"/>
        <v>0.32773070336923438</v>
      </c>
    </row>
    <row r="251" spans="1:19" s="19" customFormat="1">
      <c r="A251" s="99" t="s">
        <v>91</v>
      </c>
      <c r="B251" s="100">
        <v>41417</v>
      </c>
      <c r="C251" s="101" t="s">
        <v>510</v>
      </c>
      <c r="D251" s="112" t="s">
        <v>154</v>
      </c>
      <c r="E251" s="94">
        <v>9</v>
      </c>
      <c r="F251" s="93"/>
      <c r="G251" s="93"/>
      <c r="H251" s="93"/>
      <c r="I251" s="93"/>
      <c r="J251" s="93"/>
      <c r="K251" s="93"/>
      <c r="L251" s="93"/>
      <c r="M251" s="93">
        <v>32623</v>
      </c>
      <c r="N251" s="93"/>
      <c r="O251" s="93"/>
      <c r="P251" s="93"/>
      <c r="Q251" s="146">
        <f t="shared" si="12"/>
        <v>32623</v>
      </c>
      <c r="R251" s="177">
        <f t="shared" si="13"/>
        <v>41432645.649999991</v>
      </c>
      <c r="S251" s="139">
        <f t="shared" si="14"/>
        <v>0.32798895343896023</v>
      </c>
    </row>
    <row r="252" spans="1:19" s="19" customFormat="1">
      <c r="A252" s="99" t="s">
        <v>91</v>
      </c>
      <c r="B252" s="100">
        <v>41436</v>
      </c>
      <c r="C252" s="101" t="s">
        <v>523</v>
      </c>
      <c r="D252" s="112" t="s">
        <v>154</v>
      </c>
      <c r="E252" s="94">
        <v>9</v>
      </c>
      <c r="F252" s="93"/>
      <c r="G252" s="93"/>
      <c r="H252" s="93"/>
      <c r="I252" s="93"/>
      <c r="J252" s="93"/>
      <c r="K252" s="93"/>
      <c r="L252" s="93"/>
      <c r="M252" s="93">
        <v>59540</v>
      </c>
      <c r="N252" s="93"/>
      <c r="O252" s="93"/>
      <c r="P252" s="93"/>
      <c r="Q252" s="146">
        <f t="shared" si="12"/>
        <v>59540</v>
      </c>
      <c r="R252" s="177">
        <f t="shared" si="13"/>
        <v>41492185.649999991</v>
      </c>
      <c r="S252" s="139">
        <f t="shared" si="14"/>
        <v>0.32846028376270353</v>
      </c>
    </row>
    <row r="253" spans="1:19" s="19" customFormat="1">
      <c r="A253" s="99" t="s">
        <v>91</v>
      </c>
      <c r="B253" s="100">
        <v>41436</v>
      </c>
      <c r="C253" s="101" t="s">
        <v>524</v>
      </c>
      <c r="D253" s="112" t="s">
        <v>154</v>
      </c>
      <c r="E253" s="94">
        <v>9</v>
      </c>
      <c r="F253" s="93"/>
      <c r="G253" s="93"/>
      <c r="H253" s="93"/>
      <c r="I253" s="93"/>
      <c r="J253" s="93"/>
      <c r="K253" s="93"/>
      <c r="L253" s="93"/>
      <c r="M253" s="93">
        <v>9500</v>
      </c>
      <c r="N253" s="93"/>
      <c r="O253" s="93"/>
      <c r="P253" s="93"/>
      <c r="Q253" s="146">
        <f t="shared" si="12"/>
        <v>9500</v>
      </c>
      <c r="R253" s="177">
        <f t="shared" si="13"/>
        <v>41501685.649999991</v>
      </c>
      <c r="S253" s="139">
        <f t="shared" si="14"/>
        <v>0.32853548762692186</v>
      </c>
    </row>
    <row r="254" spans="1:19" s="19" customFormat="1">
      <c r="A254" s="99" t="s">
        <v>91</v>
      </c>
      <c r="B254" s="100">
        <v>41436</v>
      </c>
      <c r="C254" s="101" t="s">
        <v>525</v>
      </c>
      <c r="D254" s="112" t="s">
        <v>154</v>
      </c>
      <c r="E254" s="94">
        <v>9</v>
      </c>
      <c r="F254" s="93"/>
      <c r="G254" s="93"/>
      <c r="H254" s="93"/>
      <c r="I254" s="93"/>
      <c r="J254" s="93"/>
      <c r="K254" s="93"/>
      <c r="L254" s="93"/>
      <c r="M254" s="93">
        <v>31518.5</v>
      </c>
      <c r="N254" s="93"/>
      <c r="O254" s="93"/>
      <c r="P254" s="93"/>
      <c r="Q254" s="146">
        <f t="shared" si="12"/>
        <v>31518.5</v>
      </c>
      <c r="R254" s="177">
        <f t="shared" si="13"/>
        <v>41533204.149999991</v>
      </c>
      <c r="S254" s="139">
        <f t="shared" si="14"/>
        <v>0.3287849942579078</v>
      </c>
    </row>
    <row r="255" spans="1:19" s="19" customFormat="1">
      <c r="A255" s="99" t="s">
        <v>91</v>
      </c>
      <c r="B255" s="100">
        <v>41436</v>
      </c>
      <c r="C255" s="101" t="s">
        <v>526</v>
      </c>
      <c r="D255" s="112" t="s">
        <v>154</v>
      </c>
      <c r="E255" s="94">
        <v>9</v>
      </c>
      <c r="F255" s="93"/>
      <c r="G255" s="93"/>
      <c r="H255" s="93"/>
      <c r="I255" s="93"/>
      <c r="J255" s="93"/>
      <c r="K255" s="93"/>
      <c r="L255" s="93"/>
      <c r="M255" s="93">
        <v>36882.5</v>
      </c>
      <c r="N255" s="93"/>
      <c r="O255" s="93"/>
      <c r="P255" s="93"/>
      <c r="Q255" s="146">
        <f t="shared" ref="Q255:Q290" si="15">SUM(F255:P255)</f>
        <v>36882.5</v>
      </c>
      <c r="R255" s="177">
        <f t="shared" si="13"/>
        <v>41570086.649999991</v>
      </c>
      <c r="S255" s="139">
        <f t="shared" si="14"/>
        <v>0.3290769633654903</v>
      </c>
    </row>
    <row r="256" spans="1:19" s="19" customFormat="1">
      <c r="A256" s="99" t="s">
        <v>91</v>
      </c>
      <c r="B256" s="100">
        <v>41436</v>
      </c>
      <c r="C256" s="101" t="s">
        <v>527</v>
      </c>
      <c r="D256" s="112" t="s">
        <v>154</v>
      </c>
      <c r="E256" s="94">
        <v>9</v>
      </c>
      <c r="F256" s="93"/>
      <c r="G256" s="93"/>
      <c r="H256" s="93"/>
      <c r="I256" s="93"/>
      <c r="J256" s="93"/>
      <c r="K256" s="93"/>
      <c r="L256" s="93"/>
      <c r="M256" s="93">
        <v>28220</v>
      </c>
      <c r="N256" s="93"/>
      <c r="O256" s="93"/>
      <c r="P256" s="93"/>
      <c r="Q256" s="146">
        <f t="shared" si="15"/>
        <v>28220</v>
      </c>
      <c r="R256" s="177">
        <f t="shared" si="13"/>
        <v>41598306.649999991</v>
      </c>
      <c r="S256" s="139">
        <f t="shared" si="14"/>
        <v>0.32930035842320005</v>
      </c>
    </row>
    <row r="257" spans="1:19" s="19" customFormat="1">
      <c r="A257" s="99" t="s">
        <v>91</v>
      </c>
      <c r="B257" s="100">
        <v>41436</v>
      </c>
      <c r="C257" s="101" t="s">
        <v>528</v>
      </c>
      <c r="D257" s="112" t="s">
        <v>154</v>
      </c>
      <c r="E257" s="94">
        <v>9</v>
      </c>
      <c r="F257" s="93"/>
      <c r="G257" s="93"/>
      <c r="H257" s="93"/>
      <c r="I257" s="93"/>
      <c r="J257" s="93"/>
      <c r="K257" s="93"/>
      <c r="L257" s="93"/>
      <c r="M257" s="93">
        <v>47632.5</v>
      </c>
      <c r="N257" s="93"/>
      <c r="O257" s="93"/>
      <c r="P257" s="93"/>
      <c r="Q257" s="146">
        <f t="shared" si="15"/>
        <v>47632.5</v>
      </c>
      <c r="R257" s="177">
        <f t="shared" si="13"/>
        <v>41645939.149999991</v>
      </c>
      <c r="S257" s="139">
        <f t="shared" si="14"/>
        <v>0.32967742664029276</v>
      </c>
    </row>
    <row r="258" spans="1:19" s="19" customFormat="1">
      <c r="A258" s="99" t="s">
        <v>91</v>
      </c>
      <c r="B258" s="100">
        <v>41436</v>
      </c>
      <c r="C258" s="101" t="s">
        <v>529</v>
      </c>
      <c r="D258" s="116" t="s">
        <v>154</v>
      </c>
      <c r="E258" s="94">
        <v>9</v>
      </c>
      <c r="F258" s="93"/>
      <c r="G258" s="93"/>
      <c r="H258" s="93"/>
      <c r="I258" s="93"/>
      <c r="J258" s="93"/>
      <c r="K258" s="93"/>
      <c r="L258" s="93"/>
      <c r="M258" s="93">
        <v>6937.5</v>
      </c>
      <c r="N258" s="93"/>
      <c r="O258" s="93"/>
      <c r="P258" s="93"/>
      <c r="Q258" s="146">
        <f t="shared" si="15"/>
        <v>6937.5</v>
      </c>
      <c r="R258" s="177">
        <f t="shared" si="13"/>
        <v>41652876.649999991</v>
      </c>
      <c r="S258" s="139">
        <f t="shared" si="14"/>
        <v>0.32973234525166278</v>
      </c>
    </row>
    <row r="259" spans="1:19" s="19" customFormat="1">
      <c r="A259" s="99" t="s">
        <v>91</v>
      </c>
      <c r="B259" s="100">
        <v>41436</v>
      </c>
      <c r="C259" s="101" t="s">
        <v>530</v>
      </c>
      <c r="D259" s="116" t="s">
        <v>154</v>
      </c>
      <c r="E259" s="94">
        <v>9</v>
      </c>
      <c r="F259" s="93"/>
      <c r="G259" s="93"/>
      <c r="H259" s="93"/>
      <c r="I259" s="93"/>
      <c r="J259" s="93"/>
      <c r="K259" s="93"/>
      <c r="L259" s="93"/>
      <c r="M259" s="93">
        <v>18515</v>
      </c>
      <c r="N259" s="93"/>
      <c r="O259" s="93"/>
      <c r="P259" s="93"/>
      <c r="Q259" s="146">
        <f t="shared" si="15"/>
        <v>18515</v>
      </c>
      <c r="R259" s="177">
        <f t="shared" si="13"/>
        <v>41671391.649999991</v>
      </c>
      <c r="S259" s="139">
        <f t="shared" si="14"/>
        <v>0.32987891362492622</v>
      </c>
    </row>
    <row r="260" spans="1:19" s="19" customFormat="1">
      <c r="A260" s="99" t="s">
        <v>91</v>
      </c>
      <c r="B260" s="100">
        <v>41436</v>
      </c>
      <c r="C260" s="101" t="s">
        <v>531</v>
      </c>
      <c r="D260" s="112" t="s">
        <v>154</v>
      </c>
      <c r="E260" s="94">
        <v>9</v>
      </c>
      <c r="F260" s="93"/>
      <c r="G260" s="93"/>
      <c r="H260" s="93"/>
      <c r="I260" s="93"/>
      <c r="J260" s="93"/>
      <c r="K260" s="93"/>
      <c r="L260" s="93"/>
      <c r="M260" s="93">
        <v>33775</v>
      </c>
      <c r="N260" s="93"/>
      <c r="O260" s="93"/>
      <c r="P260" s="93"/>
      <c r="Q260" s="146">
        <f t="shared" si="15"/>
        <v>33775</v>
      </c>
      <c r="R260" s="177">
        <f t="shared" si="13"/>
        <v>41705166.649999991</v>
      </c>
      <c r="S260" s="139">
        <f t="shared" si="14"/>
        <v>0.3301462831527131</v>
      </c>
    </row>
    <row r="261" spans="1:19" s="19" customFormat="1">
      <c r="A261" s="99" t="s">
        <v>91</v>
      </c>
      <c r="B261" s="100">
        <v>41436</v>
      </c>
      <c r="C261" s="101" t="s">
        <v>532</v>
      </c>
      <c r="D261" s="112" t="s">
        <v>154</v>
      </c>
      <c r="E261" s="94">
        <v>9</v>
      </c>
      <c r="F261" s="93"/>
      <c r="G261" s="93"/>
      <c r="H261" s="93"/>
      <c r="I261" s="93"/>
      <c r="J261" s="93"/>
      <c r="K261" s="93"/>
      <c r="L261" s="93"/>
      <c r="M261" s="93">
        <v>59995</v>
      </c>
      <c r="N261" s="93"/>
      <c r="O261" s="93"/>
      <c r="P261" s="93"/>
      <c r="Q261" s="146">
        <f t="shared" si="15"/>
        <v>59995</v>
      </c>
      <c r="R261" s="177">
        <f t="shared" si="13"/>
        <v>41765161.649999991</v>
      </c>
      <c r="S261" s="139">
        <f t="shared" si="14"/>
        <v>0.33062121534574263</v>
      </c>
    </row>
    <row r="262" spans="1:19" s="19" customFormat="1">
      <c r="A262" s="99" t="s">
        <v>91</v>
      </c>
      <c r="B262" s="100">
        <v>41436</v>
      </c>
      <c r="C262" s="101" t="s">
        <v>533</v>
      </c>
      <c r="D262" s="112" t="s">
        <v>154</v>
      </c>
      <c r="E262" s="94">
        <v>9</v>
      </c>
      <c r="F262" s="93"/>
      <c r="G262" s="93"/>
      <c r="H262" s="93"/>
      <c r="I262" s="93"/>
      <c r="J262" s="93"/>
      <c r="K262" s="93"/>
      <c r="L262" s="93"/>
      <c r="M262" s="93">
        <v>12813.75</v>
      </c>
      <c r="N262" s="93"/>
      <c r="O262" s="93"/>
      <c r="P262" s="93"/>
      <c r="Q262" s="146">
        <f t="shared" si="15"/>
        <v>12813.75</v>
      </c>
      <c r="R262" s="177">
        <f t="shared" si="13"/>
        <v>41777975.399999991</v>
      </c>
      <c r="S262" s="139">
        <f t="shared" si="14"/>
        <v>0.33072265150522984</v>
      </c>
    </row>
    <row r="263" spans="1:19" s="19" customFormat="1">
      <c r="A263" s="99" t="s">
        <v>91</v>
      </c>
      <c r="B263" s="100">
        <v>41436</v>
      </c>
      <c r="C263" s="101" t="s">
        <v>534</v>
      </c>
      <c r="D263" s="116" t="s">
        <v>154</v>
      </c>
      <c r="E263" s="94">
        <v>9</v>
      </c>
      <c r="F263" s="93"/>
      <c r="G263" s="93"/>
      <c r="H263" s="93"/>
      <c r="I263" s="93"/>
      <c r="J263" s="93"/>
      <c r="K263" s="93"/>
      <c r="L263" s="93"/>
      <c r="M263" s="93">
        <v>1875</v>
      </c>
      <c r="N263" s="93"/>
      <c r="O263" s="93"/>
      <c r="P263" s="93"/>
      <c r="Q263" s="146">
        <f t="shared" si="15"/>
        <v>1875</v>
      </c>
      <c r="R263" s="177">
        <f t="shared" si="13"/>
        <v>41779850.399999991</v>
      </c>
      <c r="S263" s="139">
        <f t="shared" si="14"/>
        <v>0.33073749437316763</v>
      </c>
    </row>
    <row r="264" spans="1:19" s="19" customFormat="1">
      <c r="A264" s="99" t="s">
        <v>91</v>
      </c>
      <c r="B264" s="100">
        <v>41436</v>
      </c>
      <c r="C264" s="101" t="s">
        <v>535</v>
      </c>
      <c r="D264" s="112" t="s">
        <v>154</v>
      </c>
      <c r="E264" s="94">
        <v>9</v>
      </c>
      <c r="F264" s="93"/>
      <c r="G264" s="93"/>
      <c r="H264" s="93"/>
      <c r="I264" s="93"/>
      <c r="J264" s="93"/>
      <c r="K264" s="93"/>
      <c r="L264" s="93"/>
      <c r="M264" s="93">
        <v>6261.25</v>
      </c>
      <c r="N264" s="93"/>
      <c r="O264" s="93"/>
      <c r="P264" s="93"/>
      <c r="Q264" s="146">
        <f t="shared" si="15"/>
        <v>6261.25</v>
      </c>
      <c r="R264" s="177">
        <f t="shared" ref="R264:R327" si="16">(R263+Q264)</f>
        <v>41786111.649999991</v>
      </c>
      <c r="S264" s="139">
        <f t="shared" ref="S264:S327" si="17">R264/126323296</f>
        <v>0.33078705965683475</v>
      </c>
    </row>
    <row r="265" spans="1:19" s="19" customFormat="1">
      <c r="A265" s="99" t="s">
        <v>91</v>
      </c>
      <c r="B265" s="100">
        <v>41436</v>
      </c>
      <c r="C265" s="101" t="s">
        <v>536</v>
      </c>
      <c r="D265" s="116" t="s">
        <v>154</v>
      </c>
      <c r="E265" s="94">
        <v>9</v>
      </c>
      <c r="F265" s="93"/>
      <c r="G265" s="93"/>
      <c r="H265" s="93"/>
      <c r="I265" s="93"/>
      <c r="J265" s="93"/>
      <c r="K265" s="93"/>
      <c r="L265" s="93"/>
      <c r="M265" s="93">
        <v>29813.75</v>
      </c>
      <c r="N265" s="93"/>
      <c r="O265" s="93"/>
      <c r="P265" s="93"/>
      <c r="Q265" s="146">
        <f t="shared" si="15"/>
        <v>29813.75</v>
      </c>
      <c r="R265" s="177">
        <f t="shared" si="16"/>
        <v>41815925.399999991</v>
      </c>
      <c r="S265" s="139">
        <f t="shared" si="17"/>
        <v>0.33102307115229157</v>
      </c>
    </row>
    <row r="266" spans="1:19" s="19" customFormat="1">
      <c r="A266" s="99" t="s">
        <v>91</v>
      </c>
      <c r="B266" s="100">
        <v>41436</v>
      </c>
      <c r="C266" s="101" t="s">
        <v>537</v>
      </c>
      <c r="D266" s="116" t="s">
        <v>154</v>
      </c>
      <c r="E266" s="94">
        <v>9</v>
      </c>
      <c r="F266" s="93"/>
      <c r="G266" s="93"/>
      <c r="H266" s="93"/>
      <c r="I266" s="93"/>
      <c r="J266" s="93"/>
      <c r="K266" s="93"/>
      <c r="L266" s="93"/>
      <c r="M266" s="93">
        <v>60195</v>
      </c>
      <c r="N266" s="93"/>
      <c r="O266" s="93"/>
      <c r="P266" s="93"/>
      <c r="Q266" s="146">
        <f t="shared" si="15"/>
        <v>60195</v>
      </c>
      <c r="R266" s="177">
        <f t="shared" si="16"/>
        <v>41876120.399999991</v>
      </c>
      <c r="S266" s="139">
        <f t="shared" si="17"/>
        <v>0.33149958658456785</v>
      </c>
    </row>
    <row r="267" spans="1:19" s="19" customFormat="1">
      <c r="A267" s="99" t="s">
        <v>91</v>
      </c>
      <c r="B267" s="100">
        <v>41436</v>
      </c>
      <c r="C267" s="101" t="s">
        <v>538</v>
      </c>
      <c r="D267" s="116" t="s">
        <v>154</v>
      </c>
      <c r="E267" s="94">
        <v>9</v>
      </c>
      <c r="F267" s="93"/>
      <c r="G267" s="93"/>
      <c r="H267" s="93"/>
      <c r="I267" s="93"/>
      <c r="J267" s="93"/>
      <c r="K267" s="93"/>
      <c r="L267" s="93"/>
      <c r="M267" s="93">
        <v>30352.5</v>
      </c>
      <c r="N267" s="93"/>
      <c r="O267" s="93"/>
      <c r="P267" s="93"/>
      <c r="Q267" s="146">
        <f t="shared" si="15"/>
        <v>30352.5</v>
      </c>
      <c r="R267" s="177">
        <f t="shared" si="16"/>
        <v>41906472.899999991</v>
      </c>
      <c r="S267" s="139">
        <f t="shared" si="17"/>
        <v>0.33173986293074548</v>
      </c>
    </row>
    <row r="268" spans="1:19" s="19" customFormat="1">
      <c r="A268" s="99" t="s">
        <v>91</v>
      </c>
      <c r="B268" s="100">
        <v>41479</v>
      </c>
      <c r="C268" s="101" t="s">
        <v>557</v>
      </c>
      <c r="D268" s="116" t="s">
        <v>154</v>
      </c>
      <c r="E268" s="94">
        <v>9</v>
      </c>
      <c r="F268" s="93"/>
      <c r="G268" s="93"/>
      <c r="H268" s="93"/>
      <c r="I268" s="93"/>
      <c r="J268" s="93"/>
      <c r="K268" s="93"/>
      <c r="L268" s="93"/>
      <c r="M268" s="93">
        <v>8.75</v>
      </c>
      <c r="N268" s="93"/>
      <c r="O268" s="93"/>
      <c r="P268" s="93"/>
      <c r="Q268" s="146">
        <f t="shared" si="15"/>
        <v>8.75</v>
      </c>
      <c r="R268" s="177">
        <f t="shared" si="16"/>
        <v>41906481.649999991</v>
      </c>
      <c r="S268" s="139">
        <f t="shared" si="17"/>
        <v>0.33173993219746256</v>
      </c>
    </row>
    <row r="269" spans="1:19" s="19" customFormat="1">
      <c r="A269" s="99" t="s">
        <v>91</v>
      </c>
      <c r="B269" s="100">
        <v>41479</v>
      </c>
      <c r="C269" s="101" t="s">
        <v>558</v>
      </c>
      <c r="D269" s="116" t="s">
        <v>154</v>
      </c>
      <c r="E269" s="94">
        <v>9</v>
      </c>
      <c r="F269" s="93"/>
      <c r="G269" s="93"/>
      <c r="H269" s="93"/>
      <c r="I269" s="93"/>
      <c r="J269" s="93"/>
      <c r="K269" s="93"/>
      <c r="L269" s="93"/>
      <c r="M269" s="93">
        <v>42161.25</v>
      </c>
      <c r="N269" s="93"/>
      <c r="O269" s="93"/>
      <c r="P269" s="93"/>
      <c r="Q269" s="146">
        <f t="shared" si="15"/>
        <v>42161.25</v>
      </c>
      <c r="R269" s="177">
        <f t="shared" si="16"/>
        <v>41948642.899999991</v>
      </c>
      <c r="S269" s="139">
        <f t="shared" si="17"/>
        <v>0.33207368892591271</v>
      </c>
    </row>
    <row r="270" spans="1:19" s="19" customFormat="1">
      <c r="A270" s="99" t="s">
        <v>91</v>
      </c>
      <c r="B270" s="100">
        <v>41479</v>
      </c>
      <c r="C270" s="101" t="s">
        <v>559</v>
      </c>
      <c r="D270" s="112" t="s">
        <v>154</v>
      </c>
      <c r="E270" s="94">
        <v>9</v>
      </c>
      <c r="F270" s="93"/>
      <c r="G270" s="93"/>
      <c r="H270" s="93"/>
      <c r="I270" s="93"/>
      <c r="J270" s="93"/>
      <c r="K270" s="93"/>
      <c r="L270" s="93"/>
      <c r="M270" s="93">
        <v>10790</v>
      </c>
      <c r="N270" s="93"/>
      <c r="O270" s="93"/>
      <c r="P270" s="93"/>
      <c r="Q270" s="146">
        <f t="shared" si="15"/>
        <v>10790</v>
      </c>
      <c r="R270" s="177">
        <f t="shared" si="16"/>
        <v>41959432.899999991</v>
      </c>
      <c r="S270" s="139">
        <f t="shared" si="17"/>
        <v>0.33215910468327231</v>
      </c>
    </row>
    <row r="271" spans="1:19" s="19" customFormat="1">
      <c r="A271" s="99" t="s">
        <v>91</v>
      </c>
      <c r="B271" s="100">
        <v>41479</v>
      </c>
      <c r="C271" s="101" t="s">
        <v>560</v>
      </c>
      <c r="D271" s="116" t="s">
        <v>154</v>
      </c>
      <c r="E271" s="94">
        <v>9</v>
      </c>
      <c r="F271" s="93"/>
      <c r="G271" s="93"/>
      <c r="H271" s="93"/>
      <c r="I271" s="93"/>
      <c r="J271" s="93"/>
      <c r="K271" s="93"/>
      <c r="L271" s="93"/>
      <c r="M271" s="93">
        <v>13265</v>
      </c>
      <c r="N271" s="93"/>
      <c r="O271" s="93"/>
      <c r="P271" s="93"/>
      <c r="Q271" s="146">
        <f t="shared" si="15"/>
        <v>13265</v>
      </c>
      <c r="R271" s="177">
        <f t="shared" si="16"/>
        <v>41972697.899999991</v>
      </c>
      <c r="S271" s="139">
        <f t="shared" si="17"/>
        <v>0.33226411302630982</v>
      </c>
    </row>
    <row r="272" spans="1:19" s="19" customFormat="1">
      <c r="A272" s="99" t="s">
        <v>91</v>
      </c>
      <c r="B272" s="100">
        <v>41479</v>
      </c>
      <c r="C272" s="101" t="s">
        <v>561</v>
      </c>
      <c r="D272" s="116" t="s">
        <v>154</v>
      </c>
      <c r="E272" s="94">
        <v>9</v>
      </c>
      <c r="F272" s="93"/>
      <c r="G272" s="93"/>
      <c r="H272" s="93"/>
      <c r="I272" s="93"/>
      <c r="J272" s="93"/>
      <c r="K272" s="93"/>
      <c r="L272" s="93"/>
      <c r="M272" s="93">
        <v>53092.5</v>
      </c>
      <c r="N272" s="93"/>
      <c r="O272" s="93"/>
      <c r="P272" s="93"/>
      <c r="Q272" s="146">
        <f t="shared" si="15"/>
        <v>53092.5</v>
      </c>
      <c r="R272" s="177">
        <f t="shared" si="16"/>
        <v>42025790.399999991</v>
      </c>
      <c r="S272" s="139">
        <f t="shared" si="17"/>
        <v>0.33268440367483754</v>
      </c>
    </row>
    <row r="273" spans="1:19" s="19" customFormat="1">
      <c r="A273" s="99" t="s">
        <v>91</v>
      </c>
      <c r="B273" s="100">
        <v>41479</v>
      </c>
      <c r="C273" s="101" t="s">
        <v>562</v>
      </c>
      <c r="D273" s="112" t="s">
        <v>154</v>
      </c>
      <c r="E273" s="94">
        <v>9</v>
      </c>
      <c r="F273" s="93"/>
      <c r="G273" s="93"/>
      <c r="H273" s="93"/>
      <c r="I273" s="93"/>
      <c r="J273" s="93"/>
      <c r="K273" s="93"/>
      <c r="L273" s="93"/>
      <c r="M273" s="93">
        <v>42945</v>
      </c>
      <c r="N273" s="93"/>
      <c r="O273" s="93"/>
      <c r="P273" s="93"/>
      <c r="Q273" s="146">
        <f t="shared" si="15"/>
        <v>42945</v>
      </c>
      <c r="R273" s="177">
        <f t="shared" si="16"/>
        <v>42068735.399999991</v>
      </c>
      <c r="S273" s="139">
        <f t="shared" si="17"/>
        <v>0.33302436472208569</v>
      </c>
    </row>
    <row r="274" spans="1:19" s="19" customFormat="1">
      <c r="A274" s="99" t="s">
        <v>91</v>
      </c>
      <c r="B274" s="100">
        <v>41479</v>
      </c>
      <c r="C274" s="101" t="s">
        <v>563</v>
      </c>
      <c r="D274" s="116" t="s">
        <v>154</v>
      </c>
      <c r="E274" s="94">
        <v>9</v>
      </c>
      <c r="F274" s="93"/>
      <c r="G274" s="93"/>
      <c r="H274" s="93"/>
      <c r="I274" s="93"/>
      <c r="J274" s="93"/>
      <c r="K274" s="93"/>
      <c r="L274" s="93"/>
      <c r="M274" s="93">
        <v>32950</v>
      </c>
      <c r="N274" s="93"/>
      <c r="O274" s="93"/>
      <c r="P274" s="93"/>
      <c r="Q274" s="146">
        <f t="shared" si="15"/>
        <v>32950</v>
      </c>
      <c r="R274" s="177">
        <f t="shared" si="16"/>
        <v>42101685.399999991</v>
      </c>
      <c r="S274" s="139">
        <f t="shared" si="17"/>
        <v>0.3332852033879799</v>
      </c>
    </row>
    <row r="275" spans="1:19" s="19" customFormat="1">
      <c r="A275" s="99" t="s">
        <v>91</v>
      </c>
      <c r="B275" s="100">
        <v>41479</v>
      </c>
      <c r="C275" s="101" t="s">
        <v>564</v>
      </c>
      <c r="D275" s="116" t="s">
        <v>154</v>
      </c>
      <c r="E275" s="94">
        <v>9</v>
      </c>
      <c r="F275" s="93"/>
      <c r="G275" s="93"/>
      <c r="H275" s="93"/>
      <c r="I275" s="93"/>
      <c r="J275" s="93"/>
      <c r="K275" s="93"/>
      <c r="L275" s="93"/>
      <c r="M275" s="93">
        <v>16720</v>
      </c>
      <c r="N275" s="93"/>
      <c r="O275" s="93"/>
      <c r="P275" s="93"/>
      <c r="Q275" s="146">
        <f t="shared" si="15"/>
        <v>16720</v>
      </c>
      <c r="R275" s="177">
        <f t="shared" si="16"/>
        <v>42118405.399999991</v>
      </c>
      <c r="S275" s="139">
        <f t="shared" si="17"/>
        <v>0.33341756218900426</v>
      </c>
    </row>
    <row r="276" spans="1:19" s="19" customFormat="1">
      <c r="A276" s="99" t="s">
        <v>91</v>
      </c>
      <c r="B276" s="100">
        <v>41507</v>
      </c>
      <c r="C276" s="101" t="s">
        <v>569</v>
      </c>
      <c r="D276" s="112" t="s">
        <v>449</v>
      </c>
      <c r="E276" s="94" t="s">
        <v>113</v>
      </c>
      <c r="F276" s="93"/>
      <c r="G276" s="93"/>
      <c r="H276" s="93"/>
      <c r="I276" s="93"/>
      <c r="J276" s="93">
        <v>6503.95</v>
      </c>
      <c r="K276" s="93"/>
      <c r="L276" s="93"/>
      <c r="M276" s="93">
        <v>2400</v>
      </c>
      <c r="N276" s="93"/>
      <c r="O276" s="93"/>
      <c r="P276" s="93"/>
      <c r="Q276" s="146">
        <f t="shared" si="15"/>
        <v>8903.9500000000007</v>
      </c>
      <c r="R276" s="177">
        <f t="shared" si="16"/>
        <v>42127309.349999994</v>
      </c>
      <c r="S276" s="139">
        <f t="shared" si="17"/>
        <v>0.33348804760445766</v>
      </c>
    </row>
    <row r="277" spans="1:19" s="19" customFormat="1">
      <c r="A277" s="99" t="s">
        <v>91</v>
      </c>
      <c r="B277" s="100">
        <v>41507</v>
      </c>
      <c r="C277" s="101" t="s">
        <v>573</v>
      </c>
      <c r="D277" s="116" t="s">
        <v>490</v>
      </c>
      <c r="E277" s="94">
        <v>7</v>
      </c>
      <c r="F277" s="93"/>
      <c r="G277" s="93"/>
      <c r="H277" s="93"/>
      <c r="I277" s="93"/>
      <c r="J277" s="93">
        <v>14725</v>
      </c>
      <c r="K277" s="93"/>
      <c r="L277" s="93"/>
      <c r="M277" s="93"/>
      <c r="N277" s="93"/>
      <c r="O277" s="93"/>
      <c r="P277" s="93"/>
      <c r="Q277" s="146">
        <f t="shared" si="15"/>
        <v>14725</v>
      </c>
      <c r="R277" s="177">
        <f t="shared" si="16"/>
        <v>42142034.349999994</v>
      </c>
      <c r="S277" s="139">
        <f t="shared" si="17"/>
        <v>0.33360461359399612</v>
      </c>
    </row>
    <row r="278" spans="1:19" s="19" customFormat="1">
      <c r="A278" s="99" t="s">
        <v>91</v>
      </c>
      <c r="B278" s="100">
        <v>41507</v>
      </c>
      <c r="C278" s="101" t="s">
        <v>570</v>
      </c>
      <c r="D278" s="112" t="s">
        <v>449</v>
      </c>
      <c r="E278" s="94" t="s">
        <v>113</v>
      </c>
      <c r="F278" s="93"/>
      <c r="G278" s="93"/>
      <c r="H278" s="93"/>
      <c r="I278" s="93"/>
      <c r="J278" s="93">
        <v>17100</v>
      </c>
      <c r="K278" s="93"/>
      <c r="L278" s="93"/>
      <c r="M278" s="93">
        <v>92760</v>
      </c>
      <c r="N278" s="93"/>
      <c r="O278" s="93"/>
      <c r="P278" s="93"/>
      <c r="Q278" s="146">
        <f t="shared" si="15"/>
        <v>109860</v>
      </c>
      <c r="R278" s="177">
        <f t="shared" si="16"/>
        <v>42251894.349999994</v>
      </c>
      <c r="S278" s="139">
        <f t="shared" si="17"/>
        <v>0.33447428691220971</v>
      </c>
    </row>
    <row r="279" spans="1:19" s="19" customFormat="1">
      <c r="A279" s="99" t="s">
        <v>91</v>
      </c>
      <c r="B279" s="100">
        <v>41507</v>
      </c>
      <c r="C279" s="101" t="s">
        <v>571</v>
      </c>
      <c r="D279" s="112" t="s">
        <v>154</v>
      </c>
      <c r="E279" s="94">
        <v>9</v>
      </c>
      <c r="F279" s="93"/>
      <c r="G279" s="93"/>
      <c r="H279" s="93"/>
      <c r="I279" s="93"/>
      <c r="J279" s="93"/>
      <c r="K279" s="93"/>
      <c r="L279" s="93"/>
      <c r="M279" s="93">
        <v>70845</v>
      </c>
      <c r="N279" s="93"/>
      <c r="O279" s="93"/>
      <c r="P279" s="93"/>
      <c r="Q279" s="146">
        <f t="shared" si="15"/>
        <v>70845</v>
      </c>
      <c r="R279" s="177">
        <f t="shared" si="16"/>
        <v>42322739.349999994</v>
      </c>
      <c r="S279" s="139">
        <f t="shared" si="17"/>
        <v>0.33503510983437285</v>
      </c>
    </row>
    <row r="280" spans="1:19" s="19" customFormat="1">
      <c r="A280" s="99" t="s">
        <v>91</v>
      </c>
      <c r="B280" s="100">
        <v>41507</v>
      </c>
      <c r="C280" s="101" t="s">
        <v>572</v>
      </c>
      <c r="D280" s="112" t="s">
        <v>449</v>
      </c>
      <c r="E280" s="94" t="s">
        <v>113</v>
      </c>
      <c r="F280" s="93"/>
      <c r="G280" s="93"/>
      <c r="H280" s="93"/>
      <c r="I280" s="93"/>
      <c r="J280" s="93">
        <v>6250</v>
      </c>
      <c r="K280" s="93"/>
      <c r="L280" s="93"/>
      <c r="M280" s="93">
        <v>164140</v>
      </c>
      <c r="N280" s="93"/>
      <c r="O280" s="93"/>
      <c r="P280" s="93"/>
      <c r="Q280" s="146">
        <f t="shared" si="15"/>
        <v>170390</v>
      </c>
      <c r="R280" s="177">
        <f t="shared" si="16"/>
        <v>42493129.349999994</v>
      </c>
      <c r="S280" s="139">
        <f t="shared" si="17"/>
        <v>0.33638395051060094</v>
      </c>
    </row>
    <row r="281" spans="1:19" s="19" customFormat="1">
      <c r="A281" s="99" t="s">
        <v>91</v>
      </c>
      <c r="B281" s="100">
        <v>41508</v>
      </c>
      <c r="C281" s="101" t="s">
        <v>574</v>
      </c>
      <c r="D281" s="112" t="s">
        <v>490</v>
      </c>
      <c r="E281" s="94">
        <v>7</v>
      </c>
      <c r="F281" s="93"/>
      <c r="G281" s="93"/>
      <c r="H281" s="93"/>
      <c r="I281" s="93"/>
      <c r="J281" s="93">
        <v>18818.75</v>
      </c>
      <c r="K281" s="93"/>
      <c r="L281" s="93"/>
      <c r="M281" s="93"/>
      <c r="N281" s="93"/>
      <c r="O281" s="93"/>
      <c r="P281" s="93"/>
      <c r="Q281" s="146">
        <f t="shared" si="15"/>
        <v>18818.75</v>
      </c>
      <c r="R281" s="177">
        <f t="shared" si="16"/>
        <v>42511948.099999994</v>
      </c>
      <c r="S281" s="139">
        <f t="shared" si="17"/>
        <v>0.33653292342847035</v>
      </c>
    </row>
    <row r="282" spans="1:19" s="19" customFormat="1">
      <c r="A282" s="99" t="s">
        <v>91</v>
      </c>
      <c r="B282" s="100">
        <v>41527</v>
      </c>
      <c r="C282" s="101" t="s">
        <v>582</v>
      </c>
      <c r="D282" s="112" t="s">
        <v>449</v>
      </c>
      <c r="E282" s="94" t="s">
        <v>113</v>
      </c>
      <c r="F282" s="93"/>
      <c r="G282" s="93"/>
      <c r="H282" s="93"/>
      <c r="I282" s="93"/>
      <c r="J282" s="93">
        <v>73800</v>
      </c>
      <c r="K282" s="93"/>
      <c r="L282" s="93"/>
      <c r="M282" s="93">
        <v>157865</v>
      </c>
      <c r="N282" s="93"/>
      <c r="O282" s="93"/>
      <c r="P282" s="93"/>
      <c r="Q282" s="146">
        <f t="shared" si="15"/>
        <v>231665</v>
      </c>
      <c r="R282" s="177">
        <f t="shared" si="16"/>
        <v>42743613.099999994</v>
      </c>
      <c r="S282" s="139">
        <f t="shared" si="17"/>
        <v>0.33836682902890686</v>
      </c>
    </row>
    <row r="283" spans="1:19" s="19" customFormat="1">
      <c r="A283" s="99" t="s">
        <v>91</v>
      </c>
      <c r="B283" s="100">
        <v>41527</v>
      </c>
      <c r="C283" s="101" t="s">
        <v>583</v>
      </c>
      <c r="D283" s="112" t="s">
        <v>449</v>
      </c>
      <c r="E283" s="94" t="s">
        <v>113</v>
      </c>
      <c r="F283" s="93"/>
      <c r="G283" s="93"/>
      <c r="H283" s="93"/>
      <c r="I283" s="93"/>
      <c r="J283" s="93">
        <v>5500</v>
      </c>
      <c r="K283" s="93"/>
      <c r="L283" s="93"/>
      <c r="M283" s="93">
        <v>85147</v>
      </c>
      <c r="N283" s="93"/>
      <c r="O283" s="93"/>
      <c r="P283" s="93"/>
      <c r="Q283" s="146">
        <f t="shared" si="15"/>
        <v>90647</v>
      </c>
      <c r="R283" s="177">
        <f t="shared" si="16"/>
        <v>42834260.099999994</v>
      </c>
      <c r="S283" s="139">
        <f t="shared" si="17"/>
        <v>0.33908440846888599</v>
      </c>
    </row>
    <row r="284" spans="1:19" s="19" customFormat="1">
      <c r="A284" s="99" t="s">
        <v>91</v>
      </c>
      <c r="B284" s="100">
        <v>41527</v>
      </c>
      <c r="C284" s="101" t="s">
        <v>584</v>
      </c>
      <c r="D284" s="112" t="s">
        <v>154</v>
      </c>
      <c r="E284" s="94">
        <v>9</v>
      </c>
      <c r="F284" s="93"/>
      <c r="G284" s="93"/>
      <c r="H284" s="93"/>
      <c r="I284" s="93"/>
      <c r="J284" s="93"/>
      <c r="K284" s="93"/>
      <c r="L284" s="93"/>
      <c r="M284" s="93">
        <v>13000</v>
      </c>
      <c r="N284" s="93"/>
      <c r="O284" s="93"/>
      <c r="P284" s="93"/>
      <c r="Q284" s="146">
        <f t="shared" si="15"/>
        <v>13000</v>
      </c>
      <c r="R284" s="177">
        <f t="shared" si="16"/>
        <v>42847260.099999994</v>
      </c>
      <c r="S284" s="139">
        <f t="shared" si="17"/>
        <v>0.33918731901992166</v>
      </c>
    </row>
    <row r="285" spans="1:19" s="19" customFormat="1">
      <c r="A285" s="99" t="s">
        <v>91</v>
      </c>
      <c r="B285" s="100">
        <v>41527</v>
      </c>
      <c r="C285" s="101" t="s">
        <v>585</v>
      </c>
      <c r="D285" s="116" t="s">
        <v>449</v>
      </c>
      <c r="E285" s="94" t="s">
        <v>113</v>
      </c>
      <c r="F285" s="93"/>
      <c r="G285" s="93"/>
      <c r="H285" s="93"/>
      <c r="I285" s="93"/>
      <c r="J285" s="93">
        <v>12375</v>
      </c>
      <c r="K285" s="93"/>
      <c r="L285" s="93"/>
      <c r="M285" s="93">
        <v>95680</v>
      </c>
      <c r="N285" s="93"/>
      <c r="O285" s="93"/>
      <c r="P285" s="93"/>
      <c r="Q285" s="146">
        <f t="shared" si="15"/>
        <v>108055</v>
      </c>
      <c r="R285" s="177">
        <f t="shared" si="16"/>
        <v>42955315.099999994</v>
      </c>
      <c r="S285" s="139">
        <f t="shared" si="17"/>
        <v>0.34004270360393379</v>
      </c>
    </row>
    <row r="286" spans="1:19" s="19" customFormat="1">
      <c r="A286" s="99" t="s">
        <v>91</v>
      </c>
      <c r="B286" s="100">
        <v>41597</v>
      </c>
      <c r="C286" s="101" t="s">
        <v>627</v>
      </c>
      <c r="D286" s="116" t="s">
        <v>449</v>
      </c>
      <c r="E286" s="63">
        <v>9</v>
      </c>
      <c r="F286" s="30"/>
      <c r="G286" s="30"/>
      <c r="H286" s="30"/>
      <c r="I286" s="30"/>
      <c r="J286" s="30"/>
      <c r="K286" s="30"/>
      <c r="L286" s="30"/>
      <c r="M286" s="30">
        <v>25100</v>
      </c>
      <c r="N286" s="30"/>
      <c r="O286" s="30"/>
      <c r="P286" s="30"/>
      <c r="Q286" s="146">
        <f t="shared" si="15"/>
        <v>25100</v>
      </c>
      <c r="R286" s="177">
        <f t="shared" si="16"/>
        <v>42980415.099999994</v>
      </c>
      <c r="S286" s="139">
        <f t="shared" si="17"/>
        <v>0.34024140012939491</v>
      </c>
    </row>
    <row r="287" spans="1:19" s="19" customFormat="1">
      <c r="A287" s="99" t="s">
        <v>91</v>
      </c>
      <c r="B287" s="100">
        <v>41597</v>
      </c>
      <c r="C287" s="101" t="s">
        <v>628</v>
      </c>
      <c r="D287" s="116" t="s">
        <v>449</v>
      </c>
      <c r="E287" s="63">
        <v>9</v>
      </c>
      <c r="F287" s="30"/>
      <c r="G287" s="30"/>
      <c r="H287" s="30"/>
      <c r="I287" s="30"/>
      <c r="J287" s="30"/>
      <c r="K287" s="30"/>
      <c r="L287" s="30"/>
      <c r="M287" s="30">
        <v>45326</v>
      </c>
      <c r="N287" s="30"/>
      <c r="O287" s="30"/>
      <c r="P287" s="30"/>
      <c r="Q287" s="146">
        <f t="shared" si="15"/>
        <v>45326</v>
      </c>
      <c r="R287" s="177">
        <f t="shared" si="16"/>
        <v>43025741.099999994</v>
      </c>
      <c r="S287" s="139">
        <f t="shared" si="17"/>
        <v>0.34060020963987508</v>
      </c>
    </row>
    <row r="288" spans="1:19" s="19" customFormat="1">
      <c r="A288" s="99" t="s">
        <v>91</v>
      </c>
      <c r="B288" s="100">
        <v>41597</v>
      </c>
      <c r="C288" s="101" t="s">
        <v>629</v>
      </c>
      <c r="D288" s="116" t="s">
        <v>449</v>
      </c>
      <c r="E288" s="63">
        <v>9</v>
      </c>
      <c r="F288" s="30"/>
      <c r="G288" s="30"/>
      <c r="H288" s="30"/>
      <c r="I288" s="30"/>
      <c r="J288" s="30"/>
      <c r="K288" s="30"/>
      <c r="L288" s="30"/>
      <c r="M288" s="30">
        <v>52216.9</v>
      </c>
      <c r="N288" s="30"/>
      <c r="O288" s="30"/>
      <c r="P288" s="30"/>
      <c r="Q288" s="146">
        <f t="shared" si="15"/>
        <v>52216.9</v>
      </c>
      <c r="R288" s="177">
        <f t="shared" si="16"/>
        <v>43077957.999999993</v>
      </c>
      <c r="S288" s="139">
        <f t="shared" si="17"/>
        <v>0.34101356886698075</v>
      </c>
    </row>
    <row r="289" spans="1:20" s="19" customFormat="1">
      <c r="A289" s="101" t="s">
        <v>91</v>
      </c>
      <c r="B289" s="100">
        <v>41597</v>
      </c>
      <c r="C289" s="101" t="s">
        <v>630</v>
      </c>
      <c r="D289" s="116" t="s">
        <v>449</v>
      </c>
      <c r="E289" s="94" t="s">
        <v>113</v>
      </c>
      <c r="F289" s="93"/>
      <c r="G289" s="93"/>
      <c r="H289" s="93"/>
      <c r="I289" s="93"/>
      <c r="J289" s="93">
        <v>22000</v>
      </c>
      <c r="K289" s="93"/>
      <c r="L289" s="93"/>
      <c r="M289" s="93">
        <v>39560.5</v>
      </c>
      <c r="N289" s="93"/>
      <c r="O289" s="93"/>
      <c r="P289" s="93"/>
      <c r="Q289" s="146">
        <f t="shared" si="15"/>
        <v>61560.5</v>
      </c>
      <c r="R289" s="177">
        <f t="shared" si="16"/>
        <v>43139518.499999993</v>
      </c>
      <c r="S289" s="139">
        <f t="shared" si="17"/>
        <v>0.34150089386521382</v>
      </c>
    </row>
    <row r="290" spans="1:20" s="19" customFormat="1">
      <c r="A290" s="29" t="s">
        <v>91</v>
      </c>
      <c r="B290" s="28">
        <v>41599</v>
      </c>
      <c r="C290" s="29" t="s">
        <v>632</v>
      </c>
      <c r="D290" s="112" t="s">
        <v>154</v>
      </c>
      <c r="E290" s="63">
        <v>9</v>
      </c>
      <c r="F290" s="30"/>
      <c r="G290" s="30"/>
      <c r="H290" s="30"/>
      <c r="I290" s="30"/>
      <c r="J290" s="30"/>
      <c r="K290" s="30"/>
      <c r="L290" s="30"/>
      <c r="M290" s="30">
        <v>25900</v>
      </c>
      <c r="N290" s="30"/>
      <c r="O290" s="30"/>
      <c r="P290" s="30"/>
      <c r="Q290" s="146">
        <f t="shared" si="15"/>
        <v>25900</v>
      </c>
      <c r="R290" s="177">
        <f t="shared" si="16"/>
        <v>43165418.499999993</v>
      </c>
      <c r="S290" s="139">
        <f t="shared" si="17"/>
        <v>0.34170592334766181</v>
      </c>
    </row>
    <row r="291" spans="1:20" s="150" customFormat="1">
      <c r="B291" s="151"/>
      <c r="D291" s="152"/>
      <c r="E291" s="153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77">
        <f t="shared" si="16"/>
        <v>43165418.499999993</v>
      </c>
      <c r="S291" s="139">
        <f t="shared" si="17"/>
        <v>0.34170592334766181</v>
      </c>
      <c r="T291" s="154"/>
    </row>
    <row r="292" spans="1:20" s="150" customFormat="1">
      <c r="B292" s="151"/>
      <c r="D292" s="152"/>
      <c r="E292" s="153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77">
        <f t="shared" si="16"/>
        <v>43165418.499999993</v>
      </c>
      <c r="S292" s="139">
        <f t="shared" si="17"/>
        <v>0.34170592334766181</v>
      </c>
    </row>
    <row r="293" spans="1:20" s="19" customFormat="1">
      <c r="A293" s="155" t="s">
        <v>94</v>
      </c>
      <c r="B293" s="156">
        <v>40458</v>
      </c>
      <c r="C293" s="157" t="s">
        <v>240</v>
      </c>
      <c r="D293" s="158" t="s">
        <v>21</v>
      </c>
      <c r="E293" s="159" t="s">
        <v>70</v>
      </c>
      <c r="F293" s="160">
        <v>10021.19</v>
      </c>
      <c r="G293" s="160"/>
      <c r="H293" s="161"/>
      <c r="I293" s="161"/>
      <c r="J293" s="161"/>
      <c r="K293" s="161"/>
      <c r="L293" s="161"/>
      <c r="M293" s="161"/>
      <c r="N293" s="161"/>
      <c r="O293" s="161"/>
      <c r="P293" s="160">
        <v>486.42</v>
      </c>
      <c r="Q293" s="178">
        <f>SUM(F293:P293)</f>
        <v>10507.61</v>
      </c>
      <c r="R293" s="177">
        <f t="shared" si="16"/>
        <v>43175926.109999992</v>
      </c>
      <c r="S293" s="139">
        <f t="shared" si="17"/>
        <v>0.34178910365036702</v>
      </c>
    </row>
    <row r="294" spans="1:20" s="19" customFormat="1">
      <c r="A294" s="98" t="s">
        <v>94</v>
      </c>
      <c r="B294" s="85">
        <v>40497</v>
      </c>
      <c r="C294" s="86" t="s">
        <v>239</v>
      </c>
      <c r="D294" s="111" t="s">
        <v>22</v>
      </c>
      <c r="E294" s="87">
        <v>1</v>
      </c>
      <c r="F294" s="88">
        <v>5199.49</v>
      </c>
      <c r="G294" s="88"/>
      <c r="H294" s="137"/>
      <c r="I294" s="137"/>
      <c r="J294" s="137"/>
      <c r="K294" s="137"/>
      <c r="L294" s="137"/>
      <c r="M294" s="137"/>
      <c r="N294" s="137"/>
      <c r="O294" s="137"/>
      <c r="P294" s="88"/>
      <c r="Q294" s="178">
        <f t="shared" ref="Q294:Q327" si="18">SUM(F294:P294)</f>
        <v>5199.49</v>
      </c>
      <c r="R294" s="177">
        <f t="shared" si="16"/>
        <v>43181125.599999994</v>
      </c>
      <c r="S294" s="139">
        <f t="shared" si="17"/>
        <v>0.34183026383352122</v>
      </c>
    </row>
    <row r="295" spans="1:20" s="19" customFormat="1">
      <c r="A295" s="98" t="s">
        <v>94</v>
      </c>
      <c r="B295" s="85">
        <v>40527</v>
      </c>
      <c r="C295" s="86" t="s">
        <v>238</v>
      </c>
      <c r="D295" s="111" t="s">
        <v>23</v>
      </c>
      <c r="E295" s="87" t="s">
        <v>70</v>
      </c>
      <c r="F295" s="88">
        <v>5008.43</v>
      </c>
      <c r="G295" s="88"/>
      <c r="H295" s="137"/>
      <c r="I295" s="137"/>
      <c r="J295" s="137"/>
      <c r="K295" s="137"/>
      <c r="L295" s="137"/>
      <c r="M295" s="137"/>
      <c r="N295" s="137"/>
      <c r="O295" s="137"/>
      <c r="P295" s="88">
        <v>331.49</v>
      </c>
      <c r="Q295" s="178">
        <f t="shared" si="18"/>
        <v>5339.92</v>
      </c>
      <c r="R295" s="177">
        <f t="shared" si="16"/>
        <v>43186465.519999996</v>
      </c>
      <c r="S295" s="139">
        <f t="shared" si="17"/>
        <v>0.34187253568811249</v>
      </c>
    </row>
    <row r="296" spans="1:20" s="19" customFormat="1">
      <c r="A296" s="98" t="s">
        <v>94</v>
      </c>
      <c r="B296" s="85">
        <v>40549</v>
      </c>
      <c r="C296" s="86" t="s">
        <v>237</v>
      </c>
      <c r="D296" s="111" t="s">
        <v>24</v>
      </c>
      <c r="E296" s="87" t="s">
        <v>71</v>
      </c>
      <c r="F296" s="88">
        <v>6946.13</v>
      </c>
      <c r="G296" s="88"/>
      <c r="H296" s="88"/>
      <c r="I296" s="88"/>
      <c r="J296" s="88"/>
      <c r="K296" s="88"/>
      <c r="L296" s="88"/>
      <c r="M296" s="88"/>
      <c r="N296" s="88"/>
      <c r="O296" s="88"/>
      <c r="P296" s="88">
        <v>11.99</v>
      </c>
      <c r="Q296" s="178">
        <f t="shared" si="18"/>
        <v>6958.12</v>
      </c>
      <c r="R296" s="177">
        <f t="shared" si="16"/>
        <v>43193423.639999993</v>
      </c>
      <c r="S296" s="139">
        <f t="shared" si="17"/>
        <v>0.34192761753144879</v>
      </c>
    </row>
    <row r="297" spans="1:20" s="19" customFormat="1">
      <c r="A297" s="98" t="s">
        <v>94</v>
      </c>
      <c r="B297" s="85">
        <v>40596</v>
      </c>
      <c r="C297" s="86" t="s">
        <v>236</v>
      </c>
      <c r="D297" s="114" t="s">
        <v>25</v>
      </c>
      <c r="E297" s="87" t="s">
        <v>70</v>
      </c>
      <c r="F297" s="88">
        <v>9326.4</v>
      </c>
      <c r="G297" s="88"/>
      <c r="H297" s="88"/>
      <c r="I297" s="88"/>
      <c r="J297" s="88"/>
      <c r="K297" s="88"/>
      <c r="L297" s="88"/>
      <c r="M297" s="88"/>
      <c r="N297" s="88"/>
      <c r="O297" s="88"/>
      <c r="P297" s="88">
        <v>620.95000000000005</v>
      </c>
      <c r="Q297" s="178">
        <f t="shared" si="18"/>
        <v>9947.35</v>
      </c>
      <c r="R297" s="177">
        <f t="shared" si="16"/>
        <v>43203370.989999995</v>
      </c>
      <c r="S297" s="139">
        <f t="shared" si="17"/>
        <v>0.34200636270605222</v>
      </c>
    </row>
    <row r="298" spans="1:20" s="19" customFormat="1">
      <c r="A298" s="98" t="s">
        <v>94</v>
      </c>
      <c r="B298" s="85">
        <v>40618</v>
      </c>
      <c r="C298" s="86" t="s">
        <v>235</v>
      </c>
      <c r="D298" s="114" t="s">
        <v>55</v>
      </c>
      <c r="E298" s="87">
        <v>1</v>
      </c>
      <c r="F298" s="88">
        <v>8185.12</v>
      </c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178">
        <f t="shared" si="18"/>
        <v>8185.12</v>
      </c>
      <c r="R298" s="177">
        <f t="shared" si="16"/>
        <v>43211556.109999992</v>
      </c>
      <c r="S298" s="139">
        <f t="shared" si="17"/>
        <v>0.34207115772216701</v>
      </c>
    </row>
    <row r="299" spans="1:20" s="19" customFormat="1">
      <c r="A299" s="98" t="s">
        <v>94</v>
      </c>
      <c r="B299" s="85">
        <v>40655</v>
      </c>
      <c r="C299" s="86" t="s">
        <v>234</v>
      </c>
      <c r="D299" s="111" t="s">
        <v>62</v>
      </c>
      <c r="E299" s="87" t="s">
        <v>70</v>
      </c>
      <c r="F299" s="88">
        <v>7942.91</v>
      </c>
      <c r="G299" s="88"/>
      <c r="H299" s="88"/>
      <c r="I299" s="88"/>
      <c r="J299" s="88"/>
      <c r="K299" s="88"/>
      <c r="L299" s="88"/>
      <c r="M299" s="88"/>
      <c r="N299" s="88"/>
      <c r="O299" s="88"/>
      <c r="P299" s="88">
        <v>615</v>
      </c>
      <c r="Q299" s="178">
        <f t="shared" si="18"/>
        <v>8557.91</v>
      </c>
      <c r="R299" s="177">
        <f t="shared" si="16"/>
        <v>43220114.019999988</v>
      </c>
      <c r="S299" s="139">
        <f t="shared" si="17"/>
        <v>0.34213890381707573</v>
      </c>
    </row>
    <row r="300" spans="1:20" s="19" customFormat="1">
      <c r="A300" s="98" t="s">
        <v>94</v>
      </c>
      <c r="B300" s="85">
        <v>40704</v>
      </c>
      <c r="C300" s="86" t="s">
        <v>95</v>
      </c>
      <c r="D300" s="114" t="s">
        <v>97</v>
      </c>
      <c r="E300" s="87" t="s">
        <v>99</v>
      </c>
      <c r="F300" s="88">
        <v>8453.07</v>
      </c>
      <c r="G300" s="88"/>
      <c r="H300" s="88"/>
      <c r="I300" s="88"/>
      <c r="J300" s="88"/>
      <c r="K300" s="88"/>
      <c r="L300" s="88"/>
      <c r="M300" s="88"/>
      <c r="N300" s="88"/>
      <c r="O300" s="88"/>
      <c r="P300" s="88">
        <v>199.99</v>
      </c>
      <c r="Q300" s="178">
        <f t="shared" si="18"/>
        <v>8653.06</v>
      </c>
      <c r="R300" s="177">
        <f t="shared" si="16"/>
        <v>43228767.079999991</v>
      </c>
      <c r="S300" s="139">
        <f t="shared" si="17"/>
        <v>0.34220740313805609</v>
      </c>
    </row>
    <row r="301" spans="1:20" s="19" customFormat="1">
      <c r="A301" s="98" t="s">
        <v>94</v>
      </c>
      <c r="B301" s="85">
        <v>40704</v>
      </c>
      <c r="C301" s="86" t="s">
        <v>96</v>
      </c>
      <c r="D301" s="111" t="s">
        <v>98</v>
      </c>
      <c r="E301" s="87" t="s">
        <v>99</v>
      </c>
      <c r="F301" s="88">
        <v>19709.97</v>
      </c>
      <c r="G301" s="88"/>
      <c r="H301" s="88"/>
      <c r="I301" s="88"/>
      <c r="J301" s="88"/>
      <c r="K301" s="88"/>
      <c r="L301" s="88"/>
      <c r="M301" s="88"/>
      <c r="N301" s="88"/>
      <c r="O301" s="88"/>
      <c r="P301" s="88">
        <v>1001.99</v>
      </c>
      <c r="Q301" s="178">
        <f t="shared" si="18"/>
        <v>20711.960000000003</v>
      </c>
      <c r="R301" s="177">
        <f t="shared" si="16"/>
        <v>43249479.039999992</v>
      </c>
      <c r="S301" s="139">
        <f t="shared" si="17"/>
        <v>0.34237136307779675</v>
      </c>
    </row>
    <row r="302" spans="1:20" s="19" customFormat="1">
      <c r="A302" s="98" t="s">
        <v>94</v>
      </c>
      <c r="B302" s="85">
        <v>40756</v>
      </c>
      <c r="C302" s="86" t="s">
        <v>241</v>
      </c>
      <c r="D302" s="111" t="s">
        <v>137</v>
      </c>
      <c r="E302" s="87">
        <v>1</v>
      </c>
      <c r="F302" s="88">
        <v>6478.67</v>
      </c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178">
        <f t="shared" si="18"/>
        <v>6478.67</v>
      </c>
      <c r="R302" s="177">
        <f t="shared" si="16"/>
        <v>43255957.709999993</v>
      </c>
      <c r="S302" s="139">
        <f t="shared" si="17"/>
        <v>0.34242264950084894</v>
      </c>
    </row>
    <row r="303" spans="1:20" s="19" customFormat="1">
      <c r="A303" s="98" t="s">
        <v>94</v>
      </c>
      <c r="B303" s="85">
        <v>40793</v>
      </c>
      <c r="C303" s="86" t="s">
        <v>242</v>
      </c>
      <c r="D303" s="111" t="s">
        <v>137</v>
      </c>
      <c r="E303" s="87">
        <v>1</v>
      </c>
      <c r="F303" s="88">
        <v>13753.1</v>
      </c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178">
        <f t="shared" si="18"/>
        <v>13753.1</v>
      </c>
      <c r="R303" s="177">
        <f t="shared" si="16"/>
        <v>43269710.809999995</v>
      </c>
      <c r="S303" s="139">
        <f t="shared" si="17"/>
        <v>0.34253152173926804</v>
      </c>
    </row>
    <row r="304" spans="1:20" s="19" customFormat="1">
      <c r="A304" s="98" t="s">
        <v>94</v>
      </c>
      <c r="B304" s="85">
        <v>40865</v>
      </c>
      <c r="C304" s="86" t="s">
        <v>243</v>
      </c>
      <c r="D304" s="111" t="s">
        <v>434</v>
      </c>
      <c r="E304" s="87" t="s">
        <v>99</v>
      </c>
      <c r="F304" s="88">
        <v>26775.21</v>
      </c>
      <c r="G304" s="88"/>
      <c r="H304" s="88"/>
      <c r="I304" s="88"/>
      <c r="J304" s="88"/>
      <c r="K304" s="88"/>
      <c r="L304" s="88"/>
      <c r="M304" s="88"/>
      <c r="N304" s="88"/>
      <c r="O304" s="88"/>
      <c r="P304" s="88">
        <v>749.02</v>
      </c>
      <c r="Q304" s="178">
        <f t="shared" si="18"/>
        <v>27524.23</v>
      </c>
      <c r="R304" s="177">
        <f t="shared" si="16"/>
        <v>43297235.039999992</v>
      </c>
      <c r="S304" s="139">
        <f t="shared" si="17"/>
        <v>0.34274940894512435</v>
      </c>
    </row>
    <row r="305" spans="1:19" s="19" customFormat="1">
      <c r="A305" s="98" t="s">
        <v>94</v>
      </c>
      <c r="B305" s="85">
        <v>40891</v>
      </c>
      <c r="C305" s="86" t="s">
        <v>244</v>
      </c>
      <c r="D305" s="111" t="s">
        <v>169</v>
      </c>
      <c r="E305" s="87">
        <v>1</v>
      </c>
      <c r="F305" s="88">
        <v>17296.32</v>
      </c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178">
        <f t="shared" si="18"/>
        <v>17296.32</v>
      </c>
      <c r="R305" s="177">
        <f t="shared" si="16"/>
        <v>43314531.359999992</v>
      </c>
      <c r="S305" s="139">
        <f t="shared" si="17"/>
        <v>0.34288633000836199</v>
      </c>
    </row>
    <row r="306" spans="1:19" s="19" customFormat="1">
      <c r="A306" s="98" t="s">
        <v>94</v>
      </c>
      <c r="B306" s="85">
        <v>40925</v>
      </c>
      <c r="C306" s="86" t="s">
        <v>245</v>
      </c>
      <c r="D306" s="111" t="s">
        <v>169</v>
      </c>
      <c r="E306" s="87" t="s">
        <v>99</v>
      </c>
      <c r="F306" s="88">
        <v>18654.990000000002</v>
      </c>
      <c r="G306" s="88"/>
      <c r="H306" s="88" t="s">
        <v>185</v>
      </c>
      <c r="I306" s="88"/>
      <c r="J306" s="88"/>
      <c r="K306" s="88"/>
      <c r="L306" s="88"/>
      <c r="M306" s="88"/>
      <c r="N306" s="88"/>
      <c r="O306" s="88"/>
      <c r="P306" s="88">
        <v>224.47</v>
      </c>
      <c r="Q306" s="178">
        <f t="shared" si="18"/>
        <v>18879.460000000003</v>
      </c>
      <c r="R306" s="177">
        <f t="shared" si="16"/>
        <v>43333410.819999993</v>
      </c>
      <c r="S306" s="139">
        <f t="shared" si="17"/>
        <v>0.34303578351850472</v>
      </c>
    </row>
    <row r="307" spans="1:19" s="19" customFormat="1">
      <c r="A307" s="98" t="s">
        <v>94</v>
      </c>
      <c r="B307" s="85">
        <v>40945</v>
      </c>
      <c r="C307" s="86" t="s">
        <v>246</v>
      </c>
      <c r="D307" s="111" t="s">
        <v>439</v>
      </c>
      <c r="E307" s="87" t="s">
        <v>99</v>
      </c>
      <c r="F307" s="88">
        <v>19321.490000000002</v>
      </c>
      <c r="G307" s="88"/>
      <c r="H307" s="88"/>
      <c r="I307" s="88"/>
      <c r="J307" s="88"/>
      <c r="K307" s="88"/>
      <c r="L307" s="88"/>
      <c r="M307" s="88"/>
      <c r="N307" s="88"/>
      <c r="O307" s="88"/>
      <c r="P307" s="88">
        <v>964.63</v>
      </c>
      <c r="Q307" s="178">
        <f t="shared" si="18"/>
        <v>20286.120000000003</v>
      </c>
      <c r="R307" s="177">
        <f t="shared" si="16"/>
        <v>43353696.93999999</v>
      </c>
      <c r="S307" s="139">
        <f t="shared" si="17"/>
        <v>0.34319637242524126</v>
      </c>
    </row>
    <row r="308" spans="1:19" s="19" customFormat="1">
      <c r="A308" s="98" t="s">
        <v>94</v>
      </c>
      <c r="B308" s="85">
        <v>40976</v>
      </c>
      <c r="C308" s="86" t="s">
        <v>247</v>
      </c>
      <c r="D308" s="111" t="s">
        <v>169</v>
      </c>
      <c r="E308" s="87">
        <v>1</v>
      </c>
      <c r="F308" s="88">
        <v>18764.29</v>
      </c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178">
        <f t="shared" si="18"/>
        <v>18764.29</v>
      </c>
      <c r="R308" s="177">
        <f t="shared" si="16"/>
        <v>43372461.229999989</v>
      </c>
      <c r="S308" s="139">
        <f t="shared" si="17"/>
        <v>0.34334491422706376</v>
      </c>
    </row>
    <row r="309" spans="1:19" s="19" customFormat="1">
      <c r="A309" s="98" t="s">
        <v>94</v>
      </c>
      <c r="B309" s="85">
        <v>41009</v>
      </c>
      <c r="C309" s="86" t="s">
        <v>248</v>
      </c>
      <c r="D309" s="114" t="s">
        <v>169</v>
      </c>
      <c r="E309" s="87" t="s">
        <v>99</v>
      </c>
      <c r="F309" s="88">
        <v>20919.45</v>
      </c>
      <c r="G309" s="88"/>
      <c r="H309" s="88"/>
      <c r="I309" s="88"/>
      <c r="J309" s="88"/>
      <c r="K309" s="88"/>
      <c r="L309" s="88"/>
      <c r="M309" s="88"/>
      <c r="N309" s="88"/>
      <c r="O309" s="88"/>
      <c r="P309" s="88">
        <v>384.27</v>
      </c>
      <c r="Q309" s="178">
        <f t="shared" si="18"/>
        <v>21303.72</v>
      </c>
      <c r="R309" s="177">
        <f t="shared" si="16"/>
        <v>43393764.949999988</v>
      </c>
      <c r="S309" s="139">
        <f t="shared" si="17"/>
        <v>0.34351355865508754</v>
      </c>
    </row>
    <row r="310" spans="1:19" s="19" customFormat="1">
      <c r="A310" s="98" t="s">
        <v>94</v>
      </c>
      <c r="B310" s="85">
        <v>41036</v>
      </c>
      <c r="C310" s="86" t="s">
        <v>249</v>
      </c>
      <c r="D310" s="114" t="s">
        <v>169</v>
      </c>
      <c r="E310" s="87" t="s">
        <v>99</v>
      </c>
      <c r="F310" s="88">
        <v>24476.85</v>
      </c>
      <c r="G310" s="88"/>
      <c r="H310" s="88"/>
      <c r="I310" s="88"/>
      <c r="J310" s="88"/>
      <c r="K310" s="88"/>
      <c r="L310" s="88"/>
      <c r="M310" s="88"/>
      <c r="N310" s="88"/>
      <c r="O310" s="88"/>
      <c r="P310" s="88">
        <v>2017.67</v>
      </c>
      <c r="Q310" s="178">
        <f t="shared" si="18"/>
        <v>26494.519999999997</v>
      </c>
      <c r="R310" s="177">
        <f t="shared" si="16"/>
        <v>43420259.469999991</v>
      </c>
      <c r="S310" s="139">
        <f t="shared" si="17"/>
        <v>0.34372329447452027</v>
      </c>
    </row>
    <row r="311" spans="1:19" s="19" customFormat="1">
      <c r="A311" s="98" t="s">
        <v>94</v>
      </c>
      <c r="B311" s="85">
        <v>41101</v>
      </c>
      <c r="C311" s="86" t="s">
        <v>250</v>
      </c>
      <c r="D311" s="114" t="s">
        <v>452</v>
      </c>
      <c r="E311" s="87" t="s">
        <v>99</v>
      </c>
      <c r="F311" s="88">
        <v>70622.429999999993</v>
      </c>
      <c r="G311" s="88"/>
      <c r="H311" s="88"/>
      <c r="I311" s="88"/>
      <c r="J311" s="88"/>
      <c r="K311" s="88"/>
      <c r="L311" s="88"/>
      <c r="M311" s="88"/>
      <c r="N311" s="88"/>
      <c r="O311" s="88"/>
      <c r="P311" s="88">
        <v>97</v>
      </c>
      <c r="Q311" s="178">
        <f t="shared" si="18"/>
        <v>70719.429999999993</v>
      </c>
      <c r="R311" s="177">
        <f t="shared" si="16"/>
        <v>43490978.899999991</v>
      </c>
      <c r="S311" s="139">
        <f t="shared" si="17"/>
        <v>0.34428312335992239</v>
      </c>
    </row>
    <row r="312" spans="1:19" s="19" customFormat="1">
      <c r="A312" s="98" t="s">
        <v>94</v>
      </c>
      <c r="B312" s="85">
        <v>41108</v>
      </c>
      <c r="C312" s="86" t="s">
        <v>266</v>
      </c>
      <c r="D312" s="114" t="s">
        <v>452</v>
      </c>
      <c r="E312" s="87" t="s">
        <v>99</v>
      </c>
      <c r="F312" s="88">
        <v>14227.73</v>
      </c>
      <c r="G312" s="88"/>
      <c r="H312" s="88"/>
      <c r="I312" s="88"/>
      <c r="J312" s="88"/>
      <c r="K312" s="88"/>
      <c r="L312" s="88"/>
      <c r="M312" s="88"/>
      <c r="N312" s="88"/>
      <c r="O312" s="88"/>
      <c r="P312" s="88">
        <v>1462.83</v>
      </c>
      <c r="Q312" s="178">
        <f t="shared" si="18"/>
        <v>15690.56</v>
      </c>
      <c r="R312" s="177">
        <f t="shared" si="16"/>
        <v>43506669.459999993</v>
      </c>
      <c r="S312" s="139">
        <f t="shared" si="17"/>
        <v>0.34440733291189612</v>
      </c>
    </row>
    <row r="313" spans="1:19" s="19" customFormat="1">
      <c r="A313" s="98" t="s">
        <v>94</v>
      </c>
      <c r="B313" s="85">
        <v>41135</v>
      </c>
      <c r="C313" s="86" t="s">
        <v>296</v>
      </c>
      <c r="D313" s="114" t="s">
        <v>456</v>
      </c>
      <c r="E313" s="87">
        <v>1</v>
      </c>
      <c r="F313" s="88">
        <v>14568.5</v>
      </c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178">
        <f t="shared" si="18"/>
        <v>14568.5</v>
      </c>
      <c r="R313" s="177">
        <f t="shared" si="16"/>
        <v>43521237.959999993</v>
      </c>
      <c r="S313" s="139">
        <f t="shared" si="17"/>
        <v>0.34452266001672405</v>
      </c>
    </row>
    <row r="314" spans="1:19" s="19" customFormat="1">
      <c r="A314" s="98" t="s">
        <v>94</v>
      </c>
      <c r="B314" s="85">
        <v>41162</v>
      </c>
      <c r="C314" s="86" t="s">
        <v>308</v>
      </c>
      <c r="D314" s="111" t="s">
        <v>169</v>
      </c>
      <c r="E314" s="87">
        <v>1</v>
      </c>
      <c r="F314" s="88">
        <v>23164.38</v>
      </c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178">
        <f t="shared" si="18"/>
        <v>23164.38</v>
      </c>
      <c r="R314" s="177">
        <f t="shared" si="16"/>
        <v>43544402.339999996</v>
      </c>
      <c r="S314" s="139">
        <f t="shared" si="17"/>
        <v>0.34470603379443165</v>
      </c>
    </row>
    <row r="315" spans="1:19" s="19" customFormat="1">
      <c r="A315" s="98" t="s">
        <v>94</v>
      </c>
      <c r="B315" s="85">
        <v>41233</v>
      </c>
      <c r="C315" s="86" t="s">
        <v>367</v>
      </c>
      <c r="D315" s="111" t="s">
        <v>169</v>
      </c>
      <c r="E315" s="87" t="s">
        <v>99</v>
      </c>
      <c r="F315" s="88">
        <v>18965.580000000002</v>
      </c>
      <c r="G315" s="88"/>
      <c r="H315" s="88"/>
      <c r="I315" s="88"/>
      <c r="J315" s="88"/>
      <c r="K315" s="88"/>
      <c r="L315" s="88"/>
      <c r="M315" s="88"/>
      <c r="N315" s="88"/>
      <c r="O315" s="88"/>
      <c r="P315" s="88">
        <v>736.85</v>
      </c>
      <c r="Q315" s="178">
        <f t="shared" si="18"/>
        <v>19702.43</v>
      </c>
      <c r="R315" s="177">
        <f t="shared" si="16"/>
        <v>43564104.769999996</v>
      </c>
      <c r="S315" s="139">
        <f t="shared" si="17"/>
        <v>0.34486200209658868</v>
      </c>
    </row>
    <row r="316" spans="1:19" s="19" customFormat="1">
      <c r="A316" s="98" t="s">
        <v>94</v>
      </c>
      <c r="B316" s="85">
        <v>41256</v>
      </c>
      <c r="C316" s="86" t="s">
        <v>380</v>
      </c>
      <c r="D316" s="111" t="s">
        <v>169</v>
      </c>
      <c r="E316" s="87">
        <v>1</v>
      </c>
      <c r="F316" s="88">
        <v>16083.46</v>
      </c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178">
        <f t="shared" si="18"/>
        <v>16083.46</v>
      </c>
      <c r="R316" s="177">
        <f t="shared" si="16"/>
        <v>43580188.229999997</v>
      </c>
      <c r="S316" s="139">
        <f t="shared" si="17"/>
        <v>0.34498932192206255</v>
      </c>
    </row>
    <row r="317" spans="1:19" s="19" customFormat="1">
      <c r="A317" s="98" t="s">
        <v>94</v>
      </c>
      <c r="B317" s="85">
        <v>41264</v>
      </c>
      <c r="C317" s="86" t="s">
        <v>397</v>
      </c>
      <c r="D317" s="111" t="s">
        <v>460</v>
      </c>
      <c r="E317" s="87" t="s">
        <v>99</v>
      </c>
      <c r="F317" s="88">
        <v>21058.880000000001</v>
      </c>
      <c r="G317" s="88"/>
      <c r="H317" s="88"/>
      <c r="I317" s="88"/>
      <c r="J317" s="88"/>
      <c r="K317" s="88"/>
      <c r="L317" s="88"/>
      <c r="M317" s="88"/>
      <c r="N317" s="88"/>
      <c r="O317" s="88"/>
      <c r="P317" s="88">
        <v>47.99</v>
      </c>
      <c r="Q317" s="178">
        <f t="shared" si="18"/>
        <v>21106.870000000003</v>
      </c>
      <c r="R317" s="177">
        <f t="shared" si="16"/>
        <v>43601295.099999994</v>
      </c>
      <c r="S317" s="139">
        <f t="shared" si="17"/>
        <v>0.34515640804685777</v>
      </c>
    </row>
    <row r="318" spans="1:19" s="19" customFormat="1">
      <c r="A318" s="98" t="s">
        <v>94</v>
      </c>
      <c r="B318" s="85">
        <v>41285</v>
      </c>
      <c r="C318" s="86" t="s">
        <v>408</v>
      </c>
      <c r="D318" s="111" t="s">
        <v>456</v>
      </c>
      <c r="E318" s="87">
        <v>1</v>
      </c>
      <c r="F318" s="88">
        <v>20934.2</v>
      </c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178">
        <f t="shared" si="18"/>
        <v>20934.2</v>
      </c>
      <c r="R318" s="177">
        <f t="shared" si="16"/>
        <v>43622229.299999997</v>
      </c>
      <c r="S318" s="139">
        <f t="shared" si="17"/>
        <v>0.34532212728204936</v>
      </c>
    </row>
    <row r="319" spans="1:19" s="19" customFormat="1">
      <c r="A319" s="98" t="s">
        <v>94</v>
      </c>
      <c r="B319" s="85">
        <v>41326</v>
      </c>
      <c r="C319" s="86" t="s">
        <v>426</v>
      </c>
      <c r="D319" s="111" t="s">
        <v>169</v>
      </c>
      <c r="E319" s="87">
        <v>1</v>
      </c>
      <c r="F319" s="88">
        <v>22213.38</v>
      </c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178">
        <f t="shared" si="18"/>
        <v>22213.38</v>
      </c>
      <c r="R319" s="177">
        <f t="shared" si="16"/>
        <v>43644442.68</v>
      </c>
      <c r="S319" s="139">
        <f t="shared" si="17"/>
        <v>0.34549797275713895</v>
      </c>
    </row>
    <row r="320" spans="1:19" s="19" customFormat="1">
      <c r="A320" s="98" t="s">
        <v>94</v>
      </c>
      <c r="B320" s="85">
        <v>41345</v>
      </c>
      <c r="C320" s="86" t="s">
        <v>468</v>
      </c>
      <c r="D320" s="111" t="s">
        <v>469</v>
      </c>
      <c r="E320" s="87" t="s">
        <v>99</v>
      </c>
      <c r="F320" s="88">
        <v>22422.55</v>
      </c>
      <c r="G320" s="88"/>
      <c r="H320" s="88"/>
      <c r="I320" s="88"/>
      <c r="J320" s="88"/>
      <c r="K320" s="88"/>
      <c r="L320" s="88"/>
      <c r="M320" s="88"/>
      <c r="N320" s="88"/>
      <c r="O320" s="88"/>
      <c r="P320" s="88">
        <v>2308.0300000000002</v>
      </c>
      <c r="Q320" s="178">
        <f t="shared" si="18"/>
        <v>24730.579999999998</v>
      </c>
      <c r="R320" s="177">
        <f t="shared" si="16"/>
        <v>43669173.259999998</v>
      </c>
      <c r="S320" s="139">
        <f t="shared" si="17"/>
        <v>0.34569374488138749</v>
      </c>
    </row>
    <row r="321" spans="1:20" s="19" customFormat="1">
      <c r="A321" s="98" t="s">
        <v>94</v>
      </c>
      <c r="B321" s="85">
        <v>41397</v>
      </c>
      <c r="C321" s="86" t="s">
        <v>496</v>
      </c>
      <c r="D321" s="111" t="s">
        <v>169</v>
      </c>
      <c r="E321" s="87" t="s">
        <v>99</v>
      </c>
      <c r="F321" s="88">
        <v>21880.86</v>
      </c>
      <c r="G321" s="88"/>
      <c r="H321" s="88"/>
      <c r="I321" s="88"/>
      <c r="J321" s="88"/>
      <c r="K321" s="88"/>
      <c r="L321" s="88"/>
      <c r="M321" s="88"/>
      <c r="N321" s="88"/>
      <c r="O321" s="88"/>
      <c r="P321" s="88">
        <v>1057.94</v>
      </c>
      <c r="Q321" s="178">
        <f t="shared" si="18"/>
        <v>22938.799999999999</v>
      </c>
      <c r="R321" s="177">
        <f t="shared" si="16"/>
        <v>43692112.059999995</v>
      </c>
      <c r="S321" s="139">
        <f t="shared" si="17"/>
        <v>0.34587533292354877</v>
      </c>
    </row>
    <row r="322" spans="1:20" s="19" customFormat="1">
      <c r="A322" s="98" t="s">
        <v>94</v>
      </c>
      <c r="B322" s="85">
        <v>41431</v>
      </c>
      <c r="C322" s="86" t="s">
        <v>511</v>
      </c>
      <c r="D322" s="111" t="s">
        <v>169</v>
      </c>
      <c r="E322" s="87">
        <v>1</v>
      </c>
      <c r="F322" s="88">
        <v>21915.23</v>
      </c>
      <c r="G322" s="88"/>
      <c r="H322" s="88"/>
      <c r="I322" s="88"/>
      <c r="J322" s="88"/>
      <c r="K322" s="88"/>
      <c r="L322" s="88"/>
      <c r="M322" s="88"/>
      <c r="N322" s="88"/>
      <c r="O322" s="88"/>
      <c r="P322" s="88">
        <v>3855.74</v>
      </c>
      <c r="Q322" s="178">
        <f t="shared" si="18"/>
        <v>25770.97</v>
      </c>
      <c r="R322" s="177">
        <f t="shared" si="16"/>
        <v>43717883.029999994</v>
      </c>
      <c r="S322" s="139">
        <f t="shared" si="17"/>
        <v>0.34607934097919668</v>
      </c>
    </row>
    <row r="323" spans="1:20" s="19" customFormat="1">
      <c r="A323" s="98" t="s">
        <v>94</v>
      </c>
      <c r="B323" s="85">
        <v>41436</v>
      </c>
      <c r="C323" s="86" t="s">
        <v>512</v>
      </c>
      <c r="D323" s="111" t="s">
        <v>169</v>
      </c>
      <c r="E323" s="87">
        <v>1</v>
      </c>
      <c r="F323" s="88">
        <v>26282.73</v>
      </c>
      <c r="G323" s="88"/>
      <c r="H323" s="88"/>
      <c r="I323" s="88"/>
      <c r="J323" s="88"/>
      <c r="K323" s="88"/>
      <c r="L323" s="88"/>
      <c r="M323" s="88"/>
      <c r="N323" s="88"/>
      <c r="O323" s="88"/>
      <c r="P323" s="88">
        <v>3768.69</v>
      </c>
      <c r="Q323" s="178">
        <f t="shared" si="18"/>
        <v>30051.42</v>
      </c>
      <c r="R323" s="177">
        <f t="shared" si="16"/>
        <v>43747934.449999996</v>
      </c>
      <c r="S323" s="139">
        <f t="shared" si="17"/>
        <v>0.34631723391701241</v>
      </c>
    </row>
    <row r="324" spans="1:20" s="19" customFormat="1">
      <c r="A324" s="98" t="s">
        <v>94</v>
      </c>
      <c r="B324" s="85">
        <v>41479</v>
      </c>
      <c r="C324" s="86" t="s">
        <v>580</v>
      </c>
      <c r="D324" s="114" t="s">
        <v>169</v>
      </c>
      <c r="E324" s="87">
        <v>1</v>
      </c>
      <c r="F324" s="88">
        <v>29804.93</v>
      </c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178">
        <f t="shared" si="18"/>
        <v>29804.93</v>
      </c>
      <c r="R324" s="177">
        <f t="shared" si="16"/>
        <v>43777739.379999995</v>
      </c>
      <c r="S324" s="139">
        <f t="shared" si="17"/>
        <v>0.34655317559161847</v>
      </c>
    </row>
    <row r="325" spans="1:20" s="19" customFormat="1">
      <c r="A325" s="98" t="s">
        <v>94</v>
      </c>
      <c r="B325" s="85">
        <v>41527</v>
      </c>
      <c r="C325" s="86" t="s">
        <v>581</v>
      </c>
      <c r="D325" s="114" t="s">
        <v>452</v>
      </c>
      <c r="E325" s="87" t="s">
        <v>99</v>
      </c>
      <c r="F325" s="88">
        <v>22189.02</v>
      </c>
      <c r="G325" s="88"/>
      <c r="H325" s="88"/>
      <c r="I325" s="88"/>
      <c r="J325" s="88"/>
      <c r="K325" s="88"/>
      <c r="L325" s="88"/>
      <c r="M325" s="88"/>
      <c r="N325" s="88"/>
      <c r="O325" s="88"/>
      <c r="P325" s="88">
        <v>1967.86</v>
      </c>
      <c r="Q325" s="178">
        <f t="shared" si="18"/>
        <v>24156.880000000001</v>
      </c>
      <c r="R325" s="177">
        <f t="shared" si="16"/>
        <v>43801896.259999998</v>
      </c>
      <c r="S325" s="139">
        <f t="shared" si="17"/>
        <v>0.34674440619408786</v>
      </c>
    </row>
    <row r="326" spans="1:20" s="19" customFormat="1">
      <c r="A326" s="98" t="s">
        <v>94</v>
      </c>
      <c r="B326" s="85">
        <v>41563</v>
      </c>
      <c r="C326" s="86" t="s">
        <v>596</v>
      </c>
      <c r="D326" s="114" t="s">
        <v>452</v>
      </c>
      <c r="E326" s="87" t="s">
        <v>99</v>
      </c>
      <c r="F326" s="88">
        <v>23192.68</v>
      </c>
      <c r="G326" s="88"/>
      <c r="H326" s="88"/>
      <c r="I326" s="88"/>
      <c r="J326" s="88"/>
      <c r="K326" s="88"/>
      <c r="L326" s="88"/>
      <c r="M326" s="88"/>
      <c r="N326" s="88"/>
      <c r="O326" s="88"/>
      <c r="P326" s="88">
        <v>510.22</v>
      </c>
      <c r="Q326" s="178">
        <f t="shared" si="18"/>
        <v>23702.9</v>
      </c>
      <c r="R326" s="177">
        <f t="shared" si="16"/>
        <v>43825599.159999996</v>
      </c>
      <c r="S326" s="139">
        <f t="shared" si="17"/>
        <v>0.3469320430017912</v>
      </c>
    </row>
    <row r="327" spans="1:20" s="19" customFormat="1">
      <c r="A327" s="207" t="s">
        <v>94</v>
      </c>
      <c r="B327" s="208">
        <v>41599</v>
      </c>
      <c r="C327" s="207" t="s">
        <v>631</v>
      </c>
      <c r="D327" s="111" t="s">
        <v>452</v>
      </c>
      <c r="E327" s="209" t="s">
        <v>99</v>
      </c>
      <c r="F327" s="25">
        <v>18042.400000000001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>
        <v>969.9</v>
      </c>
      <c r="Q327" s="178">
        <f t="shared" si="18"/>
        <v>19012.300000000003</v>
      </c>
      <c r="R327" s="177">
        <f t="shared" si="16"/>
        <v>43844611.459999993</v>
      </c>
      <c r="S327" s="139">
        <f t="shared" si="17"/>
        <v>0.34708254809944156</v>
      </c>
    </row>
    <row r="328" spans="1:20" s="150" customFormat="1">
      <c r="B328" s="151"/>
      <c r="D328" s="152"/>
      <c r="E328" s="153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77">
        <f t="shared" ref="R328:R391" si="19">(R327+Q328)</f>
        <v>43844611.459999993</v>
      </c>
      <c r="S328" s="139">
        <f t="shared" ref="S328:S391" si="20">R328/126323296</f>
        <v>0.34708254809944156</v>
      </c>
      <c r="T328" s="154"/>
    </row>
    <row r="329" spans="1:20" s="150" customFormat="1">
      <c r="B329" s="151"/>
      <c r="D329" s="152"/>
      <c r="E329" s="153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77">
        <f t="shared" si="19"/>
        <v>43844611.459999993</v>
      </c>
      <c r="S329" s="139">
        <f t="shared" si="20"/>
        <v>0.34708254809944156</v>
      </c>
    </row>
    <row r="330" spans="1:20" s="19" customFormat="1">
      <c r="A330" s="215" t="s">
        <v>594</v>
      </c>
      <c r="B330" s="216">
        <v>41564</v>
      </c>
      <c r="C330" s="215" t="s">
        <v>595</v>
      </c>
      <c r="D330" s="217" t="s">
        <v>452</v>
      </c>
      <c r="E330" s="218" t="s">
        <v>99</v>
      </c>
      <c r="F330" s="219">
        <v>31521.69</v>
      </c>
      <c r="G330" s="219"/>
      <c r="H330" s="219"/>
      <c r="I330" s="219"/>
      <c r="J330" s="219"/>
      <c r="K330" s="219"/>
      <c r="L330" s="219"/>
      <c r="M330" s="219"/>
      <c r="N330" s="219"/>
      <c r="O330" s="219"/>
      <c r="P330" s="219">
        <v>1933.43</v>
      </c>
      <c r="Q330" s="220">
        <f>SUM(F330:P330)</f>
        <v>33455.119999999995</v>
      </c>
      <c r="R330" s="177">
        <f t="shared" si="19"/>
        <v>43878066.579999991</v>
      </c>
      <c r="S330" s="139">
        <f t="shared" si="20"/>
        <v>0.34734738539437721</v>
      </c>
    </row>
    <row r="331" spans="1:20" s="150" customFormat="1">
      <c r="B331" s="151"/>
      <c r="D331" s="152"/>
      <c r="E331" s="153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77">
        <f t="shared" si="19"/>
        <v>43878066.579999991</v>
      </c>
      <c r="S331" s="139">
        <f t="shared" si="20"/>
        <v>0.34734738539437721</v>
      </c>
      <c r="T331" s="154"/>
    </row>
    <row r="332" spans="1:20" s="150" customFormat="1">
      <c r="B332" s="151"/>
      <c r="D332" s="152"/>
      <c r="E332" s="153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77">
        <f t="shared" si="19"/>
        <v>43878066.579999991</v>
      </c>
      <c r="S332" s="139">
        <f t="shared" si="20"/>
        <v>0.34734738539437721</v>
      </c>
    </row>
    <row r="333" spans="1:20" s="19" customFormat="1">
      <c r="A333" s="210" t="s">
        <v>382</v>
      </c>
      <c r="B333" s="211">
        <v>41557</v>
      </c>
      <c r="C333" s="210" t="s">
        <v>586</v>
      </c>
      <c r="D333" s="212" t="s">
        <v>587</v>
      </c>
      <c r="E333" s="213" t="s">
        <v>588</v>
      </c>
      <c r="F333" s="214">
        <v>45990</v>
      </c>
      <c r="G333" s="214"/>
      <c r="H333" s="214"/>
      <c r="I333" s="214"/>
      <c r="J333" s="214"/>
      <c r="K333" s="214"/>
      <c r="L333" s="214"/>
      <c r="M333" s="214"/>
      <c r="N333" s="214"/>
      <c r="O333" s="214">
        <v>116.6</v>
      </c>
      <c r="P333" s="214">
        <v>1990.06</v>
      </c>
      <c r="Q333" s="214">
        <f>SUM(F333:P333)</f>
        <v>48096.659999999996</v>
      </c>
      <c r="R333" s="177">
        <f t="shared" si="19"/>
        <v>43926163.239999987</v>
      </c>
      <c r="S333" s="139">
        <f t="shared" si="20"/>
        <v>0.3477281279931137</v>
      </c>
    </row>
    <row r="334" spans="1:20" s="150" customFormat="1">
      <c r="B334" s="151"/>
      <c r="D334" s="152"/>
      <c r="E334" s="153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77">
        <f t="shared" si="19"/>
        <v>43926163.239999987</v>
      </c>
      <c r="S334" s="139">
        <f t="shared" si="20"/>
        <v>0.3477281279931137</v>
      </c>
      <c r="T334" s="154"/>
    </row>
    <row r="335" spans="1:20" s="150" customFormat="1">
      <c r="B335" s="151"/>
      <c r="D335" s="152"/>
      <c r="E335" s="153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77">
        <f t="shared" si="19"/>
        <v>43926163.239999987</v>
      </c>
      <c r="S335" s="139">
        <f t="shared" si="20"/>
        <v>0.3477281279931137</v>
      </c>
    </row>
    <row r="336" spans="1:20" s="19" customFormat="1">
      <c r="A336" s="163" t="s">
        <v>2</v>
      </c>
      <c r="B336" s="164">
        <v>40443</v>
      </c>
      <c r="C336" s="165" t="s">
        <v>3</v>
      </c>
      <c r="D336" s="166" t="s">
        <v>32</v>
      </c>
      <c r="E336" s="167">
        <v>4</v>
      </c>
      <c r="F336" s="162"/>
      <c r="G336" s="162"/>
      <c r="H336" s="162">
        <v>9731.25</v>
      </c>
      <c r="I336" s="162"/>
      <c r="J336" s="162"/>
      <c r="K336" s="162"/>
      <c r="L336" s="162"/>
      <c r="M336" s="162"/>
      <c r="N336" s="162"/>
      <c r="O336" s="162"/>
      <c r="P336" s="162"/>
      <c r="Q336" s="147">
        <f t="shared" ref="Q336:Q367" si="21">SUM(F336:P336)</f>
        <v>9731.25</v>
      </c>
      <c r="R336" s="177">
        <f t="shared" si="19"/>
        <v>43935894.489999987</v>
      </c>
      <c r="S336" s="139">
        <f t="shared" si="20"/>
        <v>0.34780516247771104</v>
      </c>
    </row>
    <row r="337" spans="1:19" s="19" customFormat="1">
      <c r="A337" s="102" t="s">
        <v>2</v>
      </c>
      <c r="B337" s="89">
        <v>40472</v>
      </c>
      <c r="C337" s="90" t="s">
        <v>4</v>
      </c>
      <c r="D337" s="109" t="s">
        <v>33</v>
      </c>
      <c r="E337" s="91">
        <v>4</v>
      </c>
      <c r="F337" s="92"/>
      <c r="G337" s="92"/>
      <c r="H337" s="92">
        <v>4897.5</v>
      </c>
      <c r="I337" s="92"/>
      <c r="J337" s="92"/>
      <c r="K337" s="92"/>
      <c r="L337" s="92" t="s">
        <v>69</v>
      </c>
      <c r="M337" s="92"/>
      <c r="N337" s="92"/>
      <c r="O337" s="92"/>
      <c r="P337" s="92"/>
      <c r="Q337" s="23">
        <f t="shared" si="21"/>
        <v>4897.5</v>
      </c>
      <c r="R337" s="177">
        <f t="shared" si="19"/>
        <v>43940791.989999987</v>
      </c>
      <c r="S337" s="139">
        <f t="shared" si="20"/>
        <v>0.34784393204876468</v>
      </c>
    </row>
    <row r="338" spans="1:19" s="19" customFormat="1">
      <c r="A338" s="102" t="s">
        <v>2</v>
      </c>
      <c r="B338" s="89">
        <v>40477</v>
      </c>
      <c r="C338" s="90" t="s">
        <v>5</v>
      </c>
      <c r="D338" s="115" t="s">
        <v>34</v>
      </c>
      <c r="E338" s="91">
        <v>10</v>
      </c>
      <c r="F338" s="92"/>
      <c r="G338" s="92"/>
      <c r="H338" s="138"/>
      <c r="I338" s="138"/>
      <c r="J338" s="138"/>
      <c r="K338" s="138"/>
      <c r="L338" s="138"/>
      <c r="M338" s="138"/>
      <c r="N338" s="138"/>
      <c r="O338" s="92">
        <v>13858314.300000001</v>
      </c>
      <c r="P338" s="92"/>
      <c r="Q338" s="23">
        <f t="shared" si="21"/>
        <v>13858314.300000001</v>
      </c>
      <c r="R338" s="177">
        <f t="shared" si="19"/>
        <v>57799106.289999992</v>
      </c>
      <c r="S338" s="139">
        <f t="shared" si="20"/>
        <v>0.45754906751324786</v>
      </c>
    </row>
    <row r="339" spans="1:19" s="19" customFormat="1">
      <c r="A339" s="102" t="s">
        <v>2</v>
      </c>
      <c r="B339" s="89">
        <v>40511</v>
      </c>
      <c r="C339" s="90" t="s">
        <v>6</v>
      </c>
      <c r="D339" s="109" t="s">
        <v>35</v>
      </c>
      <c r="E339" s="91">
        <v>10</v>
      </c>
      <c r="F339" s="92"/>
      <c r="G339" s="92"/>
      <c r="H339" s="138"/>
      <c r="I339" s="138"/>
      <c r="J339" s="138"/>
      <c r="K339" s="138"/>
      <c r="L339" s="138"/>
      <c r="M339" s="138"/>
      <c r="N339" s="138"/>
      <c r="O339" s="92">
        <v>10191290.199999999</v>
      </c>
      <c r="P339" s="92"/>
      <c r="Q339" s="23">
        <f t="shared" si="21"/>
        <v>10191290.199999999</v>
      </c>
      <c r="R339" s="177">
        <f t="shared" si="19"/>
        <v>67990396.489999995</v>
      </c>
      <c r="S339" s="139">
        <f t="shared" si="20"/>
        <v>0.53822532060911388</v>
      </c>
    </row>
    <row r="340" spans="1:19" s="19" customFormat="1">
      <c r="A340" s="102" t="s">
        <v>2</v>
      </c>
      <c r="B340" s="89">
        <v>40520</v>
      </c>
      <c r="C340" s="90" t="s">
        <v>7</v>
      </c>
      <c r="D340" s="109" t="s">
        <v>36</v>
      </c>
      <c r="E340" s="91">
        <v>4</v>
      </c>
      <c r="F340" s="92"/>
      <c r="G340" s="92"/>
      <c r="H340" s="92">
        <v>6288.75</v>
      </c>
      <c r="I340" s="92"/>
      <c r="J340" s="92"/>
      <c r="K340" s="92"/>
      <c r="L340" s="92"/>
      <c r="M340" s="92"/>
      <c r="N340" s="92"/>
      <c r="O340" s="92"/>
      <c r="P340" s="92"/>
      <c r="Q340" s="23">
        <f t="shared" si="21"/>
        <v>6288.75</v>
      </c>
      <c r="R340" s="177">
        <f t="shared" si="19"/>
        <v>67996685.239999995</v>
      </c>
      <c r="S340" s="139">
        <f t="shared" si="20"/>
        <v>0.53827510358817743</v>
      </c>
    </row>
    <row r="341" spans="1:19" s="19" customFormat="1">
      <c r="A341" s="102" t="s">
        <v>2</v>
      </c>
      <c r="B341" s="89">
        <v>40532</v>
      </c>
      <c r="C341" s="90" t="s">
        <v>8</v>
      </c>
      <c r="D341" s="109" t="s">
        <v>37</v>
      </c>
      <c r="E341" s="91" t="s">
        <v>198</v>
      </c>
      <c r="F341" s="92"/>
      <c r="G341" s="92"/>
      <c r="H341" s="92">
        <v>3990</v>
      </c>
      <c r="I341" s="92"/>
      <c r="J341" s="92"/>
      <c r="K341" s="92"/>
      <c r="L341" s="92"/>
      <c r="M341" s="92"/>
      <c r="N341" s="92"/>
      <c r="O341" s="92"/>
      <c r="P341" s="92">
        <v>280.92</v>
      </c>
      <c r="Q341" s="23">
        <f t="shared" si="21"/>
        <v>4270.92</v>
      </c>
      <c r="R341" s="177">
        <f t="shared" si="19"/>
        <v>68000956.159999996</v>
      </c>
      <c r="S341" s="139">
        <f t="shared" si="20"/>
        <v>0.53830891302899508</v>
      </c>
    </row>
    <row r="342" spans="1:19" s="19" customFormat="1">
      <c r="A342" s="102" t="s">
        <v>2</v>
      </c>
      <c r="B342" s="89">
        <v>40570</v>
      </c>
      <c r="C342" s="90" t="s">
        <v>9</v>
      </c>
      <c r="D342" s="109" t="s">
        <v>38</v>
      </c>
      <c r="E342" s="91" t="s">
        <v>198</v>
      </c>
      <c r="F342" s="92"/>
      <c r="G342" s="92"/>
      <c r="H342" s="92">
        <v>6528.75</v>
      </c>
      <c r="I342" s="92"/>
      <c r="J342" s="92"/>
      <c r="K342" s="92"/>
      <c r="L342" s="92"/>
      <c r="M342" s="92"/>
      <c r="N342" s="92"/>
      <c r="O342" s="92"/>
      <c r="P342" s="92">
        <v>225.11</v>
      </c>
      <c r="Q342" s="23">
        <f t="shared" si="21"/>
        <v>6753.86</v>
      </c>
      <c r="R342" s="177">
        <f t="shared" si="19"/>
        <v>68007710.019999996</v>
      </c>
      <c r="S342" s="139">
        <f t="shared" si="20"/>
        <v>0.53836237791008867</v>
      </c>
    </row>
    <row r="343" spans="1:19" s="19" customFormat="1">
      <c r="A343" s="102" t="s">
        <v>2</v>
      </c>
      <c r="B343" s="89">
        <v>40570</v>
      </c>
      <c r="C343" s="90" t="s">
        <v>10</v>
      </c>
      <c r="D343" s="109" t="s">
        <v>39</v>
      </c>
      <c r="E343" s="91">
        <v>4</v>
      </c>
      <c r="F343" s="92"/>
      <c r="G343" s="92"/>
      <c r="H343" s="92">
        <v>249123</v>
      </c>
      <c r="I343" s="92"/>
      <c r="J343" s="92"/>
      <c r="K343" s="92"/>
      <c r="L343" s="92"/>
      <c r="M343" s="92"/>
      <c r="N343" s="92"/>
      <c r="O343" s="92"/>
      <c r="P343" s="92"/>
      <c r="Q343" s="23">
        <f t="shared" si="21"/>
        <v>249123</v>
      </c>
      <c r="R343" s="177">
        <f t="shared" si="19"/>
        <v>68256833.019999996</v>
      </c>
      <c r="S343" s="139">
        <f t="shared" si="20"/>
        <v>0.54033448446436982</v>
      </c>
    </row>
    <row r="344" spans="1:19" s="19" customFormat="1">
      <c r="A344" s="102" t="s">
        <v>2</v>
      </c>
      <c r="B344" s="89">
        <v>40598</v>
      </c>
      <c r="C344" s="90" t="s">
        <v>40</v>
      </c>
      <c r="D344" s="109" t="s">
        <v>44</v>
      </c>
      <c r="E344" s="91" t="s">
        <v>198</v>
      </c>
      <c r="F344" s="92"/>
      <c r="G344" s="92"/>
      <c r="H344" s="92">
        <v>4256.25</v>
      </c>
      <c r="I344" s="92"/>
      <c r="J344" s="92"/>
      <c r="K344" s="92"/>
      <c r="L344" s="92"/>
      <c r="M344" s="92"/>
      <c r="N344" s="92"/>
      <c r="O344" s="92"/>
      <c r="P344" s="92">
        <v>1288.9000000000001</v>
      </c>
      <c r="Q344" s="23">
        <f t="shared" si="21"/>
        <v>5545.15</v>
      </c>
      <c r="R344" s="177">
        <f t="shared" si="19"/>
        <v>68262378.170000002</v>
      </c>
      <c r="S344" s="139">
        <f t="shared" si="20"/>
        <v>0.5403783809599142</v>
      </c>
    </row>
    <row r="345" spans="1:19" s="19" customFormat="1">
      <c r="A345" s="102" t="s">
        <v>2</v>
      </c>
      <c r="B345" s="89">
        <v>40599</v>
      </c>
      <c r="C345" s="90" t="s">
        <v>42</v>
      </c>
      <c r="D345" s="115" t="s">
        <v>43</v>
      </c>
      <c r="E345" s="91">
        <v>4</v>
      </c>
      <c r="F345" s="92"/>
      <c r="G345" s="92"/>
      <c r="H345" s="92">
        <v>60637</v>
      </c>
      <c r="I345" s="92"/>
      <c r="J345" s="92"/>
      <c r="K345" s="92"/>
      <c r="L345" s="92"/>
      <c r="M345" s="92"/>
      <c r="N345" s="92"/>
      <c r="O345" s="92"/>
      <c r="P345" s="92"/>
      <c r="Q345" s="23">
        <f t="shared" si="21"/>
        <v>60637</v>
      </c>
      <c r="R345" s="177">
        <f t="shared" si="19"/>
        <v>68323015.170000002</v>
      </c>
      <c r="S345" s="139">
        <f t="shared" si="20"/>
        <v>0.54085839535092561</v>
      </c>
    </row>
    <row r="346" spans="1:19" s="19" customFormat="1">
      <c r="A346" s="102" t="s">
        <v>2</v>
      </c>
      <c r="B346" s="89">
        <v>40623</v>
      </c>
      <c r="C346" s="90" t="s">
        <v>57</v>
      </c>
      <c r="D346" s="109" t="s">
        <v>56</v>
      </c>
      <c r="E346" s="91">
        <v>10</v>
      </c>
      <c r="F346" s="92"/>
      <c r="G346" s="92"/>
      <c r="H346" s="92"/>
      <c r="I346" s="92"/>
      <c r="J346" s="92"/>
      <c r="K346" s="92"/>
      <c r="L346" s="92"/>
      <c r="M346" s="92"/>
      <c r="N346" s="92"/>
      <c r="O346" s="92">
        <v>183581.94</v>
      </c>
      <c r="P346" s="92"/>
      <c r="Q346" s="23">
        <f t="shared" si="21"/>
        <v>183581.94</v>
      </c>
      <c r="R346" s="177">
        <f t="shared" si="19"/>
        <v>68506597.109999999</v>
      </c>
      <c r="S346" s="139">
        <f t="shared" si="20"/>
        <v>0.54231166601289438</v>
      </c>
    </row>
    <row r="347" spans="1:19" s="19" customFormat="1">
      <c r="A347" s="102" t="s">
        <v>2</v>
      </c>
      <c r="B347" s="89">
        <v>40625</v>
      </c>
      <c r="C347" s="90" t="s">
        <v>58</v>
      </c>
      <c r="D347" s="109" t="s">
        <v>59</v>
      </c>
      <c r="E347" s="91">
        <v>4</v>
      </c>
      <c r="F347" s="92"/>
      <c r="G347" s="92"/>
      <c r="H347" s="92">
        <v>53722</v>
      </c>
      <c r="I347" s="92"/>
      <c r="J347" s="92"/>
      <c r="K347" s="92"/>
      <c r="L347" s="92"/>
      <c r="M347" s="92"/>
      <c r="N347" s="92"/>
      <c r="O347" s="92"/>
      <c r="P347" s="92"/>
      <c r="Q347" s="23">
        <f t="shared" si="21"/>
        <v>53722</v>
      </c>
      <c r="R347" s="177">
        <f t="shared" si="19"/>
        <v>68560319.109999999</v>
      </c>
      <c r="S347" s="139">
        <f t="shared" si="20"/>
        <v>0.54273693990695115</v>
      </c>
    </row>
    <row r="348" spans="1:19" s="19" customFormat="1">
      <c r="A348" s="102" t="s">
        <v>2</v>
      </c>
      <c r="B348" s="89">
        <v>40630</v>
      </c>
      <c r="C348" s="90" t="s">
        <v>60</v>
      </c>
      <c r="D348" s="115" t="s">
        <v>61</v>
      </c>
      <c r="E348" s="91" t="s">
        <v>620</v>
      </c>
      <c r="F348" s="92">
        <v>984</v>
      </c>
      <c r="G348" s="92"/>
      <c r="H348" s="92">
        <v>12431.25</v>
      </c>
      <c r="I348" s="92"/>
      <c r="J348" s="92"/>
      <c r="K348" s="92"/>
      <c r="L348" s="92"/>
      <c r="M348" s="92"/>
      <c r="N348" s="92"/>
      <c r="O348" s="92"/>
      <c r="P348" s="92"/>
      <c r="Q348" s="23">
        <f t="shared" si="21"/>
        <v>13415.25</v>
      </c>
      <c r="R348" s="177">
        <f t="shared" si="19"/>
        <v>68573734.359999999</v>
      </c>
      <c r="S348" s="139">
        <f t="shared" si="20"/>
        <v>0.5428431376584727</v>
      </c>
    </row>
    <row r="349" spans="1:19" s="19" customFormat="1">
      <c r="A349" s="102" t="s">
        <v>2</v>
      </c>
      <c r="B349" s="89">
        <v>40660</v>
      </c>
      <c r="C349" s="90" t="s">
        <v>63</v>
      </c>
      <c r="D349" s="115" t="s">
        <v>64</v>
      </c>
      <c r="E349" s="91">
        <v>4</v>
      </c>
      <c r="F349" s="92"/>
      <c r="G349" s="92"/>
      <c r="H349" s="92">
        <v>49508</v>
      </c>
      <c r="I349" s="92"/>
      <c r="J349" s="92"/>
      <c r="K349" s="92"/>
      <c r="L349" s="92"/>
      <c r="M349" s="92"/>
      <c r="N349" s="92"/>
      <c r="O349" s="92"/>
      <c r="P349" s="92"/>
      <c r="Q349" s="23">
        <f t="shared" si="21"/>
        <v>49508</v>
      </c>
      <c r="R349" s="177">
        <f t="shared" si="19"/>
        <v>68623242.359999999</v>
      </c>
      <c r="S349" s="139">
        <f t="shared" si="20"/>
        <v>0.54323505270160144</v>
      </c>
    </row>
    <row r="350" spans="1:19" s="19" customFormat="1">
      <c r="A350" s="102" t="s">
        <v>2</v>
      </c>
      <c r="B350" s="89">
        <v>40666</v>
      </c>
      <c r="C350" s="90" t="s">
        <v>78</v>
      </c>
      <c r="D350" s="115" t="s">
        <v>79</v>
      </c>
      <c r="E350" s="91" t="s">
        <v>168</v>
      </c>
      <c r="F350" s="92"/>
      <c r="G350" s="92"/>
      <c r="H350" s="92">
        <v>8167.13</v>
      </c>
      <c r="I350" s="92"/>
      <c r="J350" s="92"/>
      <c r="K350" s="92"/>
      <c r="L350" s="92"/>
      <c r="M350" s="92"/>
      <c r="N350" s="92"/>
      <c r="O350" s="92">
        <v>2251556.2999999998</v>
      </c>
      <c r="P350" s="92">
        <v>3919.25</v>
      </c>
      <c r="Q350" s="23">
        <f t="shared" si="21"/>
        <v>2263642.6799999997</v>
      </c>
      <c r="R350" s="177">
        <f t="shared" si="19"/>
        <v>70886885.039999992</v>
      </c>
      <c r="S350" s="139">
        <f t="shared" si="20"/>
        <v>0.56115449235903403</v>
      </c>
    </row>
    <row r="351" spans="1:19" s="19" customFormat="1">
      <c r="A351" s="102" t="s">
        <v>2</v>
      </c>
      <c r="B351" s="89">
        <v>40697</v>
      </c>
      <c r="C351" s="90" t="s">
        <v>89</v>
      </c>
      <c r="D351" s="115" t="s">
        <v>90</v>
      </c>
      <c r="E351" s="91">
        <v>4</v>
      </c>
      <c r="F351" s="92"/>
      <c r="G351" s="92"/>
      <c r="H351" s="92">
        <v>86445</v>
      </c>
      <c r="I351" s="92"/>
      <c r="J351" s="92"/>
      <c r="K351" s="92"/>
      <c r="L351" s="92"/>
      <c r="M351" s="92"/>
      <c r="N351" s="92"/>
      <c r="O351" s="92"/>
      <c r="P351" s="92"/>
      <c r="Q351" s="23">
        <f t="shared" si="21"/>
        <v>86445</v>
      </c>
      <c r="R351" s="177">
        <f t="shared" si="19"/>
        <v>70973330.039999992</v>
      </c>
      <c r="S351" s="139">
        <f t="shared" si="20"/>
        <v>0.5618388079424399</v>
      </c>
    </row>
    <row r="352" spans="1:19" s="19" customFormat="1">
      <c r="A352" s="102" t="s">
        <v>2</v>
      </c>
      <c r="B352" s="89">
        <v>40721</v>
      </c>
      <c r="C352" s="90" t="s">
        <v>108</v>
      </c>
      <c r="D352" s="115" t="s">
        <v>109</v>
      </c>
      <c r="E352" s="91">
        <v>4</v>
      </c>
      <c r="F352" s="92"/>
      <c r="G352" s="92"/>
      <c r="H352" s="92">
        <v>6566.25</v>
      </c>
      <c r="I352" s="92"/>
      <c r="J352" s="92"/>
      <c r="K352" s="92"/>
      <c r="L352" s="92"/>
      <c r="M352" s="92"/>
      <c r="N352" s="92"/>
      <c r="O352" s="92"/>
      <c r="P352" s="92"/>
      <c r="Q352" s="23">
        <f t="shared" si="21"/>
        <v>6566.25</v>
      </c>
      <c r="R352" s="177">
        <f t="shared" si="19"/>
        <v>70979896.289999992</v>
      </c>
      <c r="S352" s="139">
        <f t="shared" si="20"/>
        <v>0.56189078766595824</v>
      </c>
    </row>
    <row r="353" spans="1:19" s="19" customFormat="1">
      <c r="A353" s="102" t="s">
        <v>2</v>
      </c>
      <c r="B353" s="89">
        <v>40721</v>
      </c>
      <c r="C353" s="90" t="s">
        <v>107</v>
      </c>
      <c r="D353" s="115" t="s">
        <v>109</v>
      </c>
      <c r="E353" s="91">
        <v>4</v>
      </c>
      <c r="F353" s="92"/>
      <c r="G353" s="92"/>
      <c r="H353" s="92">
        <v>74240</v>
      </c>
      <c r="I353" s="92"/>
      <c r="J353" s="92"/>
      <c r="K353" s="92"/>
      <c r="L353" s="92"/>
      <c r="M353" s="92"/>
      <c r="N353" s="92"/>
      <c r="O353" s="92"/>
      <c r="P353" s="92"/>
      <c r="Q353" s="23">
        <f t="shared" si="21"/>
        <v>74240</v>
      </c>
      <c r="R353" s="177">
        <f t="shared" si="19"/>
        <v>71054136.289999992</v>
      </c>
      <c r="S353" s="139">
        <f t="shared" si="20"/>
        <v>0.56247848607433415</v>
      </c>
    </row>
    <row r="354" spans="1:19" s="19" customFormat="1">
      <c r="A354" s="102" t="s">
        <v>2</v>
      </c>
      <c r="B354" s="89">
        <v>40722</v>
      </c>
      <c r="C354" s="90" t="s">
        <v>105</v>
      </c>
      <c r="D354" s="115" t="s">
        <v>106</v>
      </c>
      <c r="E354" s="91">
        <v>11</v>
      </c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>
        <v>5018.3</v>
      </c>
      <c r="Q354" s="23">
        <f t="shared" si="21"/>
        <v>5018.3</v>
      </c>
      <c r="R354" s="177">
        <f t="shared" si="19"/>
        <v>71059154.589999989</v>
      </c>
      <c r="S354" s="139">
        <f t="shared" si="20"/>
        <v>0.56251821192189277</v>
      </c>
    </row>
    <row r="355" spans="1:19" s="19" customFormat="1">
      <c r="A355" s="102" t="s">
        <v>2</v>
      </c>
      <c r="B355" s="89">
        <v>40744</v>
      </c>
      <c r="C355" s="90" t="s">
        <v>103</v>
      </c>
      <c r="D355" s="115" t="s">
        <v>104</v>
      </c>
      <c r="E355" s="91" t="s">
        <v>102</v>
      </c>
      <c r="F355" s="92"/>
      <c r="G355" s="92"/>
      <c r="H355" s="92"/>
      <c r="I355" s="92"/>
      <c r="J355" s="92"/>
      <c r="K355" s="92">
        <v>11410</v>
      </c>
      <c r="L355" s="92"/>
      <c r="M355" s="92"/>
      <c r="N355" s="92"/>
      <c r="O355" s="92">
        <v>393224.38</v>
      </c>
      <c r="P355" s="92"/>
      <c r="Q355" s="23">
        <f t="shared" si="21"/>
        <v>404634.38</v>
      </c>
      <c r="R355" s="177">
        <f t="shared" si="19"/>
        <v>71463788.969999984</v>
      </c>
      <c r="S355" s="139">
        <f t="shared" si="20"/>
        <v>0.56572137707679815</v>
      </c>
    </row>
    <row r="356" spans="1:19" s="19" customFormat="1">
      <c r="A356" s="102" t="s">
        <v>2</v>
      </c>
      <c r="B356" s="89">
        <v>40745</v>
      </c>
      <c r="C356" s="90" t="s">
        <v>100</v>
      </c>
      <c r="D356" s="115" t="s">
        <v>101</v>
      </c>
      <c r="E356" s="91">
        <v>4</v>
      </c>
      <c r="F356" s="92"/>
      <c r="G356" s="92"/>
      <c r="H356" s="92">
        <v>8407.34</v>
      </c>
      <c r="I356" s="92"/>
      <c r="J356" s="92"/>
      <c r="K356" s="92"/>
      <c r="L356" s="92"/>
      <c r="M356" s="92"/>
      <c r="N356" s="92"/>
      <c r="O356" s="92"/>
      <c r="P356" s="92"/>
      <c r="Q356" s="23">
        <f t="shared" si="21"/>
        <v>8407.34</v>
      </c>
      <c r="R356" s="177">
        <f t="shared" si="19"/>
        <v>71472196.309999987</v>
      </c>
      <c r="S356" s="139">
        <f t="shared" si="20"/>
        <v>0.56578793123004001</v>
      </c>
    </row>
    <row r="357" spans="1:19" s="19" customFormat="1">
      <c r="A357" s="102" t="s">
        <v>2</v>
      </c>
      <c r="B357" s="89">
        <v>40751</v>
      </c>
      <c r="C357" s="90" t="s">
        <v>115</v>
      </c>
      <c r="D357" s="115" t="s">
        <v>116</v>
      </c>
      <c r="E357" s="91">
        <v>4</v>
      </c>
      <c r="F357" s="92"/>
      <c r="G357" s="92"/>
      <c r="H357" s="92">
        <v>9998.25</v>
      </c>
      <c r="I357" s="92"/>
      <c r="J357" s="92"/>
      <c r="K357" s="92"/>
      <c r="L357" s="92"/>
      <c r="M357" s="92"/>
      <c r="N357" s="92"/>
      <c r="O357" s="92"/>
      <c r="P357" s="92"/>
      <c r="Q357" s="23">
        <f t="shared" si="21"/>
        <v>9998.25</v>
      </c>
      <c r="R357" s="177">
        <f t="shared" si="19"/>
        <v>71482194.559999987</v>
      </c>
      <c r="S357" s="139">
        <f t="shared" si="20"/>
        <v>0.56586707933903169</v>
      </c>
    </row>
    <row r="358" spans="1:19" s="19" customFormat="1">
      <c r="A358" s="102" t="s">
        <v>2</v>
      </c>
      <c r="B358" s="89">
        <v>40757</v>
      </c>
      <c r="C358" s="90" t="s">
        <v>117</v>
      </c>
      <c r="D358" s="115" t="s">
        <v>427</v>
      </c>
      <c r="E358" s="91">
        <v>4</v>
      </c>
      <c r="F358" s="92"/>
      <c r="G358" s="92"/>
      <c r="H358" s="92">
        <v>62931</v>
      </c>
      <c r="I358" s="92"/>
      <c r="J358" s="92"/>
      <c r="K358" s="92"/>
      <c r="L358" s="92"/>
      <c r="M358" s="92"/>
      <c r="N358" s="92"/>
      <c r="O358" s="92"/>
      <c r="P358" s="92"/>
      <c r="Q358" s="23">
        <f t="shared" si="21"/>
        <v>62931</v>
      </c>
      <c r="R358" s="177">
        <f t="shared" si="19"/>
        <v>71545125.559999987</v>
      </c>
      <c r="S358" s="139">
        <f t="shared" si="20"/>
        <v>0.56636525348420286</v>
      </c>
    </row>
    <row r="359" spans="1:19" s="19" customFormat="1">
      <c r="A359" s="102" t="s">
        <v>2</v>
      </c>
      <c r="B359" s="89">
        <v>40784</v>
      </c>
      <c r="C359" s="90" t="s">
        <v>131</v>
      </c>
      <c r="D359" s="115" t="s">
        <v>428</v>
      </c>
      <c r="E359" s="91">
        <v>4</v>
      </c>
      <c r="F359" s="92"/>
      <c r="G359" s="92"/>
      <c r="H359" s="92">
        <v>78619</v>
      </c>
      <c r="I359" s="92"/>
      <c r="J359" s="92"/>
      <c r="K359" s="92"/>
      <c r="L359" s="92"/>
      <c r="M359" s="92"/>
      <c r="N359" s="92"/>
      <c r="O359" s="92"/>
      <c r="P359" s="92"/>
      <c r="Q359" s="23">
        <f t="shared" si="21"/>
        <v>78619</v>
      </c>
      <c r="R359" s="177">
        <f t="shared" si="19"/>
        <v>71623744.559999987</v>
      </c>
      <c r="S359" s="139">
        <f t="shared" si="20"/>
        <v>0.56698761691588528</v>
      </c>
    </row>
    <row r="360" spans="1:19" s="19" customFormat="1">
      <c r="A360" s="102" t="s">
        <v>2</v>
      </c>
      <c r="B360" s="89">
        <v>40784</v>
      </c>
      <c r="C360" s="90" t="s">
        <v>132</v>
      </c>
      <c r="D360" s="115" t="s">
        <v>429</v>
      </c>
      <c r="E360" s="91">
        <v>10</v>
      </c>
      <c r="F360" s="92"/>
      <c r="G360" s="92"/>
      <c r="H360" s="92"/>
      <c r="I360" s="92"/>
      <c r="J360" s="92"/>
      <c r="K360" s="92"/>
      <c r="L360" s="92"/>
      <c r="M360" s="92"/>
      <c r="N360" s="92"/>
      <c r="O360" s="92">
        <v>12184.21</v>
      </c>
      <c r="P360" s="92"/>
      <c r="Q360" s="23">
        <f t="shared" si="21"/>
        <v>12184.21</v>
      </c>
      <c r="R360" s="177">
        <f t="shared" si="19"/>
        <v>71635928.769999981</v>
      </c>
      <c r="S360" s="139">
        <f t="shared" si="20"/>
        <v>0.56708406951319557</v>
      </c>
    </row>
    <row r="361" spans="1:19" s="19" customFormat="1">
      <c r="A361" s="102" t="s">
        <v>2</v>
      </c>
      <c r="B361" s="89">
        <v>40784</v>
      </c>
      <c r="C361" s="90" t="s">
        <v>133</v>
      </c>
      <c r="D361" s="115" t="s">
        <v>428</v>
      </c>
      <c r="E361" s="91">
        <v>4</v>
      </c>
      <c r="F361" s="92"/>
      <c r="G361" s="92"/>
      <c r="H361" s="92">
        <v>8917.5</v>
      </c>
      <c r="I361" s="92"/>
      <c r="J361" s="92"/>
      <c r="K361" s="92"/>
      <c r="L361" s="92"/>
      <c r="M361" s="92"/>
      <c r="N361" s="92"/>
      <c r="O361" s="92"/>
      <c r="P361" s="92"/>
      <c r="Q361" s="23">
        <f t="shared" si="21"/>
        <v>8917.5</v>
      </c>
      <c r="R361" s="177">
        <f t="shared" si="19"/>
        <v>71644846.269999981</v>
      </c>
      <c r="S361" s="139">
        <f t="shared" si="20"/>
        <v>0.56715466219310795</v>
      </c>
    </row>
    <row r="362" spans="1:19" s="19" customFormat="1">
      <c r="A362" s="102" t="s">
        <v>2</v>
      </c>
      <c r="B362" s="89">
        <v>40827</v>
      </c>
      <c r="C362" s="90" t="s">
        <v>143</v>
      </c>
      <c r="D362" s="115" t="s">
        <v>433</v>
      </c>
      <c r="E362" s="91">
        <v>10</v>
      </c>
      <c r="F362" s="92"/>
      <c r="G362" s="92"/>
      <c r="H362" s="92"/>
      <c r="I362" s="92"/>
      <c r="J362" s="92"/>
      <c r="K362" s="92"/>
      <c r="L362" s="92"/>
      <c r="M362" s="92"/>
      <c r="N362" s="92"/>
      <c r="O362" s="92">
        <v>50987.43</v>
      </c>
      <c r="P362" s="92"/>
      <c r="Q362" s="23">
        <f t="shared" si="21"/>
        <v>50987.43</v>
      </c>
      <c r="R362" s="177">
        <f t="shared" si="19"/>
        <v>71695833.699999988</v>
      </c>
      <c r="S362" s="139">
        <f t="shared" si="20"/>
        <v>0.56755828869443048</v>
      </c>
    </row>
    <row r="363" spans="1:19" s="19" customFormat="1">
      <c r="A363" s="102" t="s">
        <v>2</v>
      </c>
      <c r="B363" s="89">
        <v>40837</v>
      </c>
      <c r="C363" s="90" t="s">
        <v>144</v>
      </c>
      <c r="D363" s="115" t="s">
        <v>428</v>
      </c>
      <c r="E363" s="91">
        <v>4</v>
      </c>
      <c r="F363" s="92"/>
      <c r="G363" s="92"/>
      <c r="H363" s="92">
        <v>68223</v>
      </c>
      <c r="I363" s="92"/>
      <c r="J363" s="92"/>
      <c r="K363" s="92"/>
      <c r="L363" s="92"/>
      <c r="M363" s="92"/>
      <c r="N363" s="92"/>
      <c r="O363" s="92"/>
      <c r="P363" s="92"/>
      <c r="Q363" s="23">
        <f t="shared" si="21"/>
        <v>68223</v>
      </c>
      <c r="R363" s="177">
        <f t="shared" si="19"/>
        <v>71764056.699999988</v>
      </c>
      <c r="S363" s="139">
        <f t="shared" si="20"/>
        <v>0.56809835535006925</v>
      </c>
    </row>
    <row r="364" spans="1:19" s="19" customFormat="1">
      <c r="A364" s="102" t="s">
        <v>2</v>
      </c>
      <c r="B364" s="89">
        <v>40837</v>
      </c>
      <c r="C364" s="90" t="s">
        <v>145</v>
      </c>
      <c r="D364" s="115" t="s">
        <v>428</v>
      </c>
      <c r="E364" s="91">
        <v>4</v>
      </c>
      <c r="F364" s="92"/>
      <c r="G364" s="92"/>
      <c r="H364" s="92">
        <v>20187.150000000001</v>
      </c>
      <c r="I364" s="92"/>
      <c r="J364" s="92"/>
      <c r="K364" s="92"/>
      <c r="L364" s="92"/>
      <c r="M364" s="92"/>
      <c r="N364" s="92"/>
      <c r="O364" s="92"/>
      <c r="P364" s="92"/>
      <c r="Q364" s="23">
        <f t="shared" si="21"/>
        <v>20187.150000000001</v>
      </c>
      <c r="R364" s="177">
        <f t="shared" si="19"/>
        <v>71784243.849999994</v>
      </c>
      <c r="S364" s="139">
        <f t="shared" si="20"/>
        <v>0.56825816079086466</v>
      </c>
    </row>
    <row r="365" spans="1:19" s="19" customFormat="1">
      <c r="A365" s="102" t="s">
        <v>2</v>
      </c>
      <c r="B365" s="89">
        <v>40863</v>
      </c>
      <c r="C365" s="90" t="s">
        <v>156</v>
      </c>
      <c r="D365" s="115" t="s">
        <v>435</v>
      </c>
      <c r="E365" s="91">
        <v>4</v>
      </c>
      <c r="F365" s="92"/>
      <c r="G365" s="92"/>
      <c r="H365" s="92">
        <v>89812</v>
      </c>
      <c r="I365" s="92"/>
      <c r="J365" s="92"/>
      <c r="K365" s="92"/>
      <c r="L365" s="92"/>
      <c r="M365" s="92"/>
      <c r="N365" s="92"/>
      <c r="O365" s="92"/>
      <c r="P365" s="92"/>
      <c r="Q365" s="23">
        <f t="shared" si="21"/>
        <v>89812</v>
      </c>
      <c r="R365" s="177">
        <f t="shared" si="19"/>
        <v>71874055.849999994</v>
      </c>
      <c r="S365" s="139">
        <f t="shared" si="20"/>
        <v>0.5689691302069888</v>
      </c>
    </row>
    <row r="366" spans="1:19" s="19" customFormat="1">
      <c r="A366" s="102" t="s">
        <v>2</v>
      </c>
      <c r="B366" s="89">
        <v>40865</v>
      </c>
      <c r="C366" s="90" t="s">
        <v>157</v>
      </c>
      <c r="D366" s="115" t="s">
        <v>435</v>
      </c>
      <c r="E366" s="91">
        <v>4</v>
      </c>
      <c r="F366" s="92"/>
      <c r="G366" s="92"/>
      <c r="H366" s="92">
        <v>13839.47</v>
      </c>
      <c r="I366" s="92"/>
      <c r="J366" s="92"/>
      <c r="K366" s="92"/>
      <c r="L366" s="92"/>
      <c r="M366" s="92"/>
      <c r="N366" s="92"/>
      <c r="O366" s="92"/>
      <c r="P366" s="92"/>
      <c r="Q366" s="23">
        <f t="shared" si="21"/>
        <v>13839.47</v>
      </c>
      <c r="R366" s="177">
        <f t="shared" si="19"/>
        <v>71887895.319999993</v>
      </c>
      <c r="S366" s="139">
        <f t="shared" si="20"/>
        <v>0.56907868616727664</v>
      </c>
    </row>
    <row r="367" spans="1:19" s="19" customFormat="1">
      <c r="A367" s="102" t="s">
        <v>2</v>
      </c>
      <c r="B367" s="89">
        <v>40882</v>
      </c>
      <c r="C367" s="90" t="s">
        <v>158</v>
      </c>
      <c r="D367" s="115" t="s">
        <v>435</v>
      </c>
      <c r="E367" s="91">
        <v>4</v>
      </c>
      <c r="F367" s="92"/>
      <c r="G367" s="92"/>
      <c r="H367" s="92">
        <v>73245</v>
      </c>
      <c r="I367" s="92"/>
      <c r="J367" s="92"/>
      <c r="K367" s="92"/>
      <c r="L367" s="92"/>
      <c r="M367" s="92"/>
      <c r="N367" s="92"/>
      <c r="O367" s="92"/>
      <c r="P367" s="92"/>
      <c r="Q367" s="23">
        <f t="shared" si="21"/>
        <v>73245</v>
      </c>
      <c r="R367" s="177">
        <f t="shared" si="19"/>
        <v>71961140.319999993</v>
      </c>
      <c r="S367" s="139">
        <f t="shared" si="20"/>
        <v>0.56965850796040018</v>
      </c>
    </row>
    <row r="368" spans="1:19" s="19" customFormat="1">
      <c r="A368" s="102" t="s">
        <v>2</v>
      </c>
      <c r="B368" s="89">
        <v>40897</v>
      </c>
      <c r="C368" s="90" t="s">
        <v>164</v>
      </c>
      <c r="D368" s="115" t="s">
        <v>435</v>
      </c>
      <c r="E368" s="91">
        <v>4</v>
      </c>
      <c r="F368" s="92"/>
      <c r="G368" s="92"/>
      <c r="H368" s="92">
        <v>70481</v>
      </c>
      <c r="I368" s="92"/>
      <c r="J368" s="92"/>
      <c r="K368" s="92"/>
      <c r="L368" s="92"/>
      <c r="M368" s="92"/>
      <c r="N368" s="92"/>
      <c r="O368" s="92"/>
      <c r="P368" s="92"/>
      <c r="Q368" s="23">
        <f t="shared" ref="Q368:Q400" si="22">SUM(F368:P368)</f>
        <v>70481</v>
      </c>
      <c r="R368" s="177">
        <f t="shared" si="19"/>
        <v>72031621.319999993</v>
      </c>
      <c r="S368" s="139">
        <f t="shared" si="20"/>
        <v>0.57021644938713434</v>
      </c>
    </row>
    <row r="369" spans="1:19" s="19" customFormat="1">
      <c r="A369" s="102" t="s">
        <v>2</v>
      </c>
      <c r="B369" s="89">
        <v>40917</v>
      </c>
      <c r="C369" s="90" t="s">
        <v>174</v>
      </c>
      <c r="D369" s="115" t="s">
        <v>433</v>
      </c>
      <c r="E369" s="91">
        <v>11</v>
      </c>
      <c r="F369" s="92"/>
      <c r="G369" s="92"/>
      <c r="H369" s="92"/>
      <c r="I369" s="92"/>
      <c r="J369" s="92"/>
      <c r="K369" s="135"/>
      <c r="L369" s="92"/>
      <c r="M369" s="92"/>
      <c r="N369" s="92"/>
      <c r="O369" s="92"/>
      <c r="P369" s="92">
        <v>3345.56</v>
      </c>
      <c r="Q369" s="23">
        <f t="shared" si="22"/>
        <v>3345.56</v>
      </c>
      <c r="R369" s="177">
        <f t="shared" si="19"/>
        <v>72034966.879999995</v>
      </c>
      <c r="S369" s="139">
        <f t="shared" si="20"/>
        <v>0.57024293349660538</v>
      </c>
    </row>
    <row r="370" spans="1:19" s="19" customFormat="1">
      <c r="A370" s="102" t="s">
        <v>2</v>
      </c>
      <c r="B370" s="89">
        <v>40918</v>
      </c>
      <c r="C370" s="90" t="s">
        <v>173</v>
      </c>
      <c r="D370" s="115" t="s">
        <v>179</v>
      </c>
      <c r="E370" s="91">
        <v>4</v>
      </c>
      <c r="F370" s="92"/>
      <c r="G370" s="92"/>
      <c r="H370" s="92">
        <v>8821.51</v>
      </c>
      <c r="I370" s="92"/>
      <c r="J370" s="92"/>
      <c r="K370" s="92"/>
      <c r="L370" s="92"/>
      <c r="M370" s="92"/>
      <c r="N370" s="92"/>
      <c r="O370" s="92"/>
      <c r="P370" s="92"/>
      <c r="Q370" s="23">
        <f t="shared" si="22"/>
        <v>8821.51</v>
      </c>
      <c r="R370" s="177">
        <f t="shared" si="19"/>
        <v>72043788.390000001</v>
      </c>
      <c r="S370" s="139">
        <f t="shared" si="20"/>
        <v>0.57031276630084127</v>
      </c>
    </row>
    <row r="371" spans="1:19" s="19" customFormat="1">
      <c r="A371" s="102" t="s">
        <v>2</v>
      </c>
      <c r="B371" s="89">
        <v>40941</v>
      </c>
      <c r="C371" s="90" t="s">
        <v>177</v>
      </c>
      <c r="D371" s="115" t="s">
        <v>155</v>
      </c>
      <c r="E371" s="134" t="s">
        <v>99</v>
      </c>
      <c r="F371" s="92">
        <v>9367.5</v>
      </c>
      <c r="G371" s="92"/>
      <c r="H371" s="92"/>
      <c r="I371" s="92"/>
      <c r="J371" s="92"/>
      <c r="K371" s="92"/>
      <c r="L371" s="92"/>
      <c r="M371" s="92"/>
      <c r="N371" s="92"/>
      <c r="O371" s="92"/>
      <c r="P371" s="92">
        <v>46.99</v>
      </c>
      <c r="Q371" s="23">
        <f t="shared" si="22"/>
        <v>9414.49</v>
      </c>
      <c r="R371" s="177">
        <f t="shared" si="19"/>
        <v>72053202.879999995</v>
      </c>
      <c r="S371" s="139">
        <f t="shared" si="20"/>
        <v>0.5703872932511197</v>
      </c>
    </row>
    <row r="372" spans="1:19" s="19" customFormat="1">
      <c r="A372" s="102" t="s">
        <v>2</v>
      </c>
      <c r="B372" s="89">
        <v>40942</v>
      </c>
      <c r="C372" s="90" t="s">
        <v>178</v>
      </c>
      <c r="D372" s="115" t="s">
        <v>169</v>
      </c>
      <c r="E372" s="91">
        <v>4</v>
      </c>
      <c r="F372" s="92"/>
      <c r="G372" s="92"/>
      <c r="H372" s="92">
        <v>64883.5</v>
      </c>
      <c r="I372" s="92"/>
      <c r="J372" s="92"/>
      <c r="K372" s="92"/>
      <c r="L372" s="92"/>
      <c r="M372" s="92"/>
      <c r="N372" s="92"/>
      <c r="O372" s="92"/>
      <c r="P372" s="92"/>
      <c r="Q372" s="23">
        <f t="shared" si="22"/>
        <v>64883.5</v>
      </c>
      <c r="R372" s="177">
        <f t="shared" si="19"/>
        <v>72118086.379999995</v>
      </c>
      <c r="S372" s="139">
        <f t="shared" si="20"/>
        <v>0.5709009237694368</v>
      </c>
    </row>
    <row r="373" spans="1:19" s="19" customFormat="1">
      <c r="A373" s="102" t="s">
        <v>2</v>
      </c>
      <c r="B373" s="89">
        <v>40962</v>
      </c>
      <c r="C373" s="90" t="s">
        <v>188</v>
      </c>
      <c r="D373" s="115" t="s">
        <v>435</v>
      </c>
      <c r="E373" s="91" t="s">
        <v>198</v>
      </c>
      <c r="F373" s="92"/>
      <c r="G373" s="92"/>
      <c r="H373" s="92">
        <v>94302.5</v>
      </c>
      <c r="I373" s="92"/>
      <c r="J373" s="92"/>
      <c r="K373" s="92"/>
      <c r="L373" s="92"/>
      <c r="M373" s="92"/>
      <c r="N373" s="92"/>
      <c r="O373" s="92"/>
      <c r="P373" s="92">
        <v>78.98</v>
      </c>
      <c r="Q373" s="23">
        <f t="shared" si="22"/>
        <v>94381.48</v>
      </c>
      <c r="R373" s="177">
        <f t="shared" si="19"/>
        <v>72212467.859999999</v>
      </c>
      <c r="S373" s="139">
        <f t="shared" si="20"/>
        <v>0.57164806608592611</v>
      </c>
    </row>
    <row r="374" spans="1:19" s="19" customFormat="1">
      <c r="A374" s="102" t="s">
        <v>2</v>
      </c>
      <c r="B374" s="89">
        <v>40962</v>
      </c>
      <c r="C374" s="90" t="s">
        <v>201</v>
      </c>
      <c r="D374" s="115" t="s">
        <v>435</v>
      </c>
      <c r="E374" s="91" t="s">
        <v>620</v>
      </c>
      <c r="F374" s="92">
        <v>351</v>
      </c>
      <c r="G374" s="92"/>
      <c r="H374" s="92">
        <v>61660</v>
      </c>
      <c r="I374" s="92"/>
      <c r="J374" s="92"/>
      <c r="K374" s="92"/>
      <c r="L374" s="92"/>
      <c r="M374" s="92"/>
      <c r="N374" s="92"/>
      <c r="O374" s="92"/>
      <c r="P374" s="92"/>
      <c r="Q374" s="23">
        <f t="shared" si="22"/>
        <v>62011</v>
      </c>
      <c r="R374" s="177">
        <f t="shared" si="19"/>
        <v>72274478.859999999</v>
      </c>
      <c r="S374" s="139">
        <f t="shared" si="20"/>
        <v>0.57213895733056241</v>
      </c>
    </row>
    <row r="375" spans="1:19" s="19" customFormat="1">
      <c r="A375" s="102" t="s">
        <v>2</v>
      </c>
      <c r="B375" s="89">
        <v>40998</v>
      </c>
      <c r="C375" s="90" t="s">
        <v>200</v>
      </c>
      <c r="D375" s="115" t="s">
        <v>435</v>
      </c>
      <c r="E375" s="91">
        <v>1</v>
      </c>
      <c r="F375" s="92">
        <v>65897</v>
      </c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23">
        <f t="shared" si="22"/>
        <v>65897</v>
      </c>
      <c r="R375" s="177">
        <f t="shared" si="19"/>
        <v>72340375.859999999</v>
      </c>
      <c r="S375" s="139">
        <f t="shared" si="20"/>
        <v>0.57266061091376208</v>
      </c>
    </row>
    <row r="376" spans="1:19" s="19" customFormat="1">
      <c r="A376" s="102" t="s">
        <v>2</v>
      </c>
      <c r="B376" s="89">
        <v>41002</v>
      </c>
      <c r="C376" s="90" t="s">
        <v>210</v>
      </c>
      <c r="D376" s="115" t="s">
        <v>435</v>
      </c>
      <c r="E376" s="91">
        <v>4</v>
      </c>
      <c r="F376" s="92"/>
      <c r="G376" s="92"/>
      <c r="H376" s="92">
        <v>6969.5</v>
      </c>
      <c r="I376" s="92"/>
      <c r="J376" s="92"/>
      <c r="K376" s="92"/>
      <c r="L376" s="92"/>
      <c r="M376" s="92"/>
      <c r="N376" s="92"/>
      <c r="O376" s="92"/>
      <c r="P376" s="92"/>
      <c r="Q376" s="23">
        <f t="shared" si="22"/>
        <v>6969.5</v>
      </c>
      <c r="R376" s="177">
        <f t="shared" si="19"/>
        <v>72347345.359999999</v>
      </c>
      <c r="S376" s="139">
        <f t="shared" si="20"/>
        <v>0.57271578284341151</v>
      </c>
    </row>
    <row r="377" spans="1:19" s="19" customFormat="1">
      <c r="A377" s="102" t="s">
        <v>2</v>
      </c>
      <c r="B377" s="89">
        <v>41030</v>
      </c>
      <c r="C377" s="90" t="s">
        <v>211</v>
      </c>
      <c r="D377" s="115" t="s">
        <v>435</v>
      </c>
      <c r="E377" s="91">
        <v>4</v>
      </c>
      <c r="F377" s="92"/>
      <c r="G377" s="92"/>
      <c r="H377" s="92">
        <v>27992</v>
      </c>
      <c r="I377" s="92"/>
      <c r="J377" s="92"/>
      <c r="K377" s="92"/>
      <c r="L377" s="92"/>
      <c r="M377" s="92"/>
      <c r="N377" s="92"/>
      <c r="O377" s="92"/>
      <c r="P377" s="92"/>
      <c r="Q377" s="23">
        <f t="shared" si="22"/>
        <v>27992</v>
      </c>
      <c r="R377" s="177">
        <f t="shared" si="19"/>
        <v>72375337.359999999</v>
      </c>
      <c r="S377" s="139">
        <f t="shared" si="20"/>
        <v>0.57293737300837999</v>
      </c>
    </row>
    <row r="378" spans="1:19" s="19" customFormat="1">
      <c r="A378" s="102" t="s">
        <v>2</v>
      </c>
      <c r="B378" s="89">
        <v>41065</v>
      </c>
      <c r="C378" s="90" t="s">
        <v>223</v>
      </c>
      <c r="D378" s="115" t="s">
        <v>435</v>
      </c>
      <c r="E378" s="91" t="s">
        <v>620</v>
      </c>
      <c r="F378" s="92">
        <v>19428.48</v>
      </c>
      <c r="G378" s="92"/>
      <c r="H378" s="92">
        <v>49278</v>
      </c>
      <c r="I378" s="92"/>
      <c r="J378" s="92"/>
      <c r="K378" s="92"/>
      <c r="L378" s="92"/>
      <c r="M378" s="92"/>
      <c r="N378" s="92"/>
      <c r="O378" s="92"/>
      <c r="P378" s="92"/>
      <c r="Q378" s="23">
        <f t="shared" si="22"/>
        <v>68706.48</v>
      </c>
      <c r="R378" s="177">
        <f t="shared" si="19"/>
        <v>72444043.840000004</v>
      </c>
      <c r="S378" s="139">
        <f t="shared" si="20"/>
        <v>0.57348126698657387</v>
      </c>
    </row>
    <row r="379" spans="1:19" s="19" customFormat="1">
      <c r="A379" s="102" t="s">
        <v>2</v>
      </c>
      <c r="B379" s="89">
        <v>41101</v>
      </c>
      <c r="C379" s="90" t="s">
        <v>251</v>
      </c>
      <c r="D379" s="115" t="s">
        <v>453</v>
      </c>
      <c r="E379" s="91">
        <v>4</v>
      </c>
      <c r="F379" s="92"/>
      <c r="G379" s="92"/>
      <c r="H379" s="92">
        <v>5758.25</v>
      </c>
      <c r="I379" s="92"/>
      <c r="J379" s="92"/>
      <c r="K379" s="92"/>
      <c r="L379" s="92"/>
      <c r="M379" s="92"/>
      <c r="N379" s="92"/>
      <c r="O379" s="92"/>
      <c r="P379" s="92"/>
      <c r="Q379" s="23">
        <f t="shared" si="22"/>
        <v>5758.25</v>
      </c>
      <c r="R379" s="177">
        <f t="shared" si="19"/>
        <v>72449802.090000004</v>
      </c>
      <c r="S379" s="139">
        <f t="shared" si="20"/>
        <v>0.57352685042353557</v>
      </c>
    </row>
    <row r="380" spans="1:19" s="19" customFormat="1">
      <c r="A380" s="102" t="s">
        <v>2</v>
      </c>
      <c r="B380" s="89">
        <v>41101</v>
      </c>
      <c r="C380" s="90" t="s">
        <v>252</v>
      </c>
      <c r="D380" s="115" t="s">
        <v>435</v>
      </c>
      <c r="E380" s="91" t="s">
        <v>620</v>
      </c>
      <c r="F380" s="92">
        <v>6910.31</v>
      </c>
      <c r="G380" s="92"/>
      <c r="H380" s="92">
        <v>25737</v>
      </c>
      <c r="I380" s="92"/>
      <c r="J380" s="92"/>
      <c r="K380" s="92"/>
      <c r="L380" s="92"/>
      <c r="M380" s="92"/>
      <c r="N380" s="92"/>
      <c r="O380" s="92"/>
      <c r="P380" s="92"/>
      <c r="Q380" s="23">
        <f t="shared" si="22"/>
        <v>32647.31</v>
      </c>
      <c r="R380" s="177">
        <f t="shared" si="19"/>
        <v>72482449.400000006</v>
      </c>
      <c r="S380" s="139">
        <f t="shared" si="20"/>
        <v>0.57378529293599179</v>
      </c>
    </row>
    <row r="381" spans="1:19" s="19" customFormat="1">
      <c r="A381" s="102" t="s">
        <v>2</v>
      </c>
      <c r="B381" s="89">
        <v>41156</v>
      </c>
      <c r="C381" s="90" t="s">
        <v>304</v>
      </c>
      <c r="D381" s="115" t="s">
        <v>435</v>
      </c>
      <c r="E381" s="91">
        <v>1</v>
      </c>
      <c r="F381" s="92">
        <v>4797</v>
      </c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23">
        <f t="shared" si="22"/>
        <v>4797</v>
      </c>
      <c r="R381" s="177">
        <f t="shared" si="19"/>
        <v>72487246.400000006</v>
      </c>
      <c r="S381" s="139">
        <f t="shared" si="20"/>
        <v>0.57382326692932395</v>
      </c>
    </row>
    <row r="382" spans="1:19" s="19" customFormat="1">
      <c r="A382" s="102" t="s">
        <v>2</v>
      </c>
      <c r="B382" s="89">
        <v>41187</v>
      </c>
      <c r="C382" s="90" t="s">
        <v>353</v>
      </c>
      <c r="D382" s="115" t="s">
        <v>435</v>
      </c>
      <c r="E382" s="91" t="s">
        <v>620</v>
      </c>
      <c r="F382" s="92">
        <v>56729</v>
      </c>
      <c r="G382" s="92"/>
      <c r="H382" s="92">
        <v>47570</v>
      </c>
      <c r="I382" s="92"/>
      <c r="J382" s="92"/>
      <c r="K382" s="92"/>
      <c r="L382" s="92"/>
      <c r="M382" s="92"/>
      <c r="N382" s="92"/>
      <c r="O382" s="92"/>
      <c r="P382" s="92"/>
      <c r="Q382" s="23">
        <f t="shared" si="22"/>
        <v>104299</v>
      </c>
      <c r="R382" s="177">
        <f t="shared" si="19"/>
        <v>72591545.400000006</v>
      </c>
      <c r="S382" s="139">
        <f t="shared" si="20"/>
        <v>0.57464891828028308</v>
      </c>
    </row>
    <row r="383" spans="1:19" s="19" customFormat="1">
      <c r="A383" s="102" t="s">
        <v>2</v>
      </c>
      <c r="B383" s="89">
        <v>41256</v>
      </c>
      <c r="C383" s="90" t="s">
        <v>378</v>
      </c>
      <c r="D383" s="115" t="s">
        <v>435</v>
      </c>
      <c r="E383" s="91" t="s">
        <v>620</v>
      </c>
      <c r="F383" s="92">
        <v>21130.799999999999</v>
      </c>
      <c r="G383" s="92"/>
      <c r="H383" s="92">
        <v>46126.5</v>
      </c>
      <c r="I383" s="92"/>
      <c r="J383" s="92"/>
      <c r="K383" s="92"/>
      <c r="L383" s="92"/>
      <c r="M383" s="92"/>
      <c r="N383" s="92"/>
      <c r="O383" s="92"/>
      <c r="P383" s="92"/>
      <c r="Q383" s="23">
        <f t="shared" si="22"/>
        <v>67257.3</v>
      </c>
      <c r="R383" s="177">
        <f t="shared" si="19"/>
        <v>72658802.700000003</v>
      </c>
      <c r="S383" s="139">
        <f t="shared" si="20"/>
        <v>0.57518134026521917</v>
      </c>
    </row>
    <row r="384" spans="1:19" s="19" customFormat="1">
      <c r="A384" s="102" t="s">
        <v>2</v>
      </c>
      <c r="B384" s="89">
        <v>41261</v>
      </c>
      <c r="C384" s="90" t="s">
        <v>381</v>
      </c>
      <c r="D384" s="115" t="s">
        <v>382</v>
      </c>
      <c r="E384" s="91">
        <v>10</v>
      </c>
      <c r="F384" s="92"/>
      <c r="G384" s="92"/>
      <c r="H384" s="92"/>
      <c r="I384" s="92"/>
      <c r="J384" s="92"/>
      <c r="K384" s="92"/>
      <c r="L384" s="92"/>
      <c r="M384" s="92"/>
      <c r="N384" s="92"/>
      <c r="O384" s="92">
        <v>3378151.36</v>
      </c>
      <c r="P384" s="92"/>
      <c r="Q384" s="23">
        <f t="shared" si="22"/>
        <v>3378151.36</v>
      </c>
      <c r="R384" s="177">
        <f t="shared" si="19"/>
        <v>76036954.060000002</v>
      </c>
      <c r="S384" s="139">
        <f t="shared" si="20"/>
        <v>0.6019234493374841</v>
      </c>
    </row>
    <row r="385" spans="1:19" s="19" customFormat="1">
      <c r="A385" s="102" t="s">
        <v>2</v>
      </c>
      <c r="B385" s="89">
        <v>41316</v>
      </c>
      <c r="C385" s="90" t="s">
        <v>418</v>
      </c>
      <c r="D385" s="115" t="s">
        <v>435</v>
      </c>
      <c r="E385" s="91" t="s">
        <v>620</v>
      </c>
      <c r="F385" s="92">
        <v>-42245.38</v>
      </c>
      <c r="G385" s="92"/>
      <c r="H385" s="92">
        <v>54292</v>
      </c>
      <c r="I385" s="92"/>
      <c r="J385" s="92"/>
      <c r="K385" s="92"/>
      <c r="L385" s="92"/>
      <c r="M385" s="92"/>
      <c r="N385" s="92"/>
      <c r="O385" s="92"/>
      <c r="P385" s="92"/>
      <c r="Q385" s="23">
        <f t="shared" si="22"/>
        <v>12046.620000000003</v>
      </c>
      <c r="R385" s="177">
        <f t="shared" si="19"/>
        <v>76049000.680000007</v>
      </c>
      <c r="S385" s="139">
        <f t="shared" si="20"/>
        <v>0.60201881274535463</v>
      </c>
    </row>
    <row r="386" spans="1:19" s="19" customFormat="1">
      <c r="A386" s="102" t="s">
        <v>2</v>
      </c>
      <c r="B386" s="89">
        <v>41316</v>
      </c>
      <c r="C386" s="90" t="s">
        <v>419</v>
      </c>
      <c r="D386" s="115" t="s">
        <v>435</v>
      </c>
      <c r="E386" s="91" t="s">
        <v>620</v>
      </c>
      <c r="F386" s="92">
        <v>6529.94</v>
      </c>
      <c r="G386" s="92"/>
      <c r="H386" s="92">
        <v>101050</v>
      </c>
      <c r="I386" s="92"/>
      <c r="J386" s="92"/>
      <c r="K386" s="92"/>
      <c r="L386" s="92"/>
      <c r="M386" s="92"/>
      <c r="N386" s="92"/>
      <c r="O386" s="92"/>
      <c r="P386" s="92"/>
      <c r="Q386" s="23">
        <f t="shared" si="22"/>
        <v>107579.94</v>
      </c>
      <c r="R386" s="177">
        <f t="shared" si="19"/>
        <v>76156580.620000005</v>
      </c>
      <c r="S386" s="139">
        <f t="shared" si="20"/>
        <v>0.60287043666118401</v>
      </c>
    </row>
    <row r="387" spans="1:19" s="19" customFormat="1">
      <c r="A387" s="102" t="s">
        <v>2</v>
      </c>
      <c r="B387" s="89">
        <v>41316</v>
      </c>
      <c r="C387" s="90" t="s">
        <v>420</v>
      </c>
      <c r="D387" s="115" t="s">
        <v>435</v>
      </c>
      <c r="E387" s="91" t="s">
        <v>620</v>
      </c>
      <c r="F387" s="92">
        <v>54389.7</v>
      </c>
      <c r="G387" s="92"/>
      <c r="H387" s="92">
        <v>29475</v>
      </c>
      <c r="I387" s="92"/>
      <c r="J387" s="92"/>
      <c r="K387" s="92"/>
      <c r="L387" s="92"/>
      <c r="M387" s="92"/>
      <c r="N387" s="92"/>
      <c r="O387" s="92"/>
      <c r="P387" s="92"/>
      <c r="Q387" s="23">
        <f t="shared" si="22"/>
        <v>83864.7</v>
      </c>
      <c r="R387" s="177">
        <f t="shared" si="19"/>
        <v>76240445.320000008</v>
      </c>
      <c r="S387" s="139">
        <f t="shared" si="20"/>
        <v>0.6035343260834487</v>
      </c>
    </row>
    <row r="388" spans="1:19" s="19" customFormat="1">
      <c r="A388" s="102" t="s">
        <v>2</v>
      </c>
      <c r="B388" s="89">
        <v>41316</v>
      </c>
      <c r="C388" s="90" t="s">
        <v>421</v>
      </c>
      <c r="D388" s="115" t="s">
        <v>435</v>
      </c>
      <c r="E388" s="91">
        <v>1</v>
      </c>
      <c r="F388" s="92">
        <v>127370</v>
      </c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23">
        <f t="shared" si="22"/>
        <v>127370</v>
      </c>
      <c r="R388" s="177">
        <f t="shared" si="19"/>
        <v>76367815.320000008</v>
      </c>
      <c r="S388" s="139">
        <f t="shared" si="20"/>
        <v>0.60454261199771109</v>
      </c>
    </row>
    <row r="389" spans="1:19" s="19" customFormat="1">
      <c r="A389" s="102" t="s">
        <v>2</v>
      </c>
      <c r="B389" s="89">
        <v>41316</v>
      </c>
      <c r="C389" s="90" t="s">
        <v>422</v>
      </c>
      <c r="D389" s="115" t="s">
        <v>435</v>
      </c>
      <c r="E389" s="91" t="s">
        <v>620</v>
      </c>
      <c r="F389" s="92">
        <v>26579.25</v>
      </c>
      <c r="G389" s="92"/>
      <c r="H389" s="92">
        <v>10587.5</v>
      </c>
      <c r="I389" s="92"/>
      <c r="J389" s="92"/>
      <c r="K389" s="92"/>
      <c r="L389" s="92"/>
      <c r="M389" s="92"/>
      <c r="N389" s="92"/>
      <c r="O389" s="92"/>
      <c r="P389" s="92"/>
      <c r="Q389" s="23">
        <f t="shared" si="22"/>
        <v>37166.75</v>
      </c>
      <c r="R389" s="177">
        <f t="shared" si="19"/>
        <v>76404982.070000008</v>
      </c>
      <c r="S389" s="139">
        <f t="shared" si="20"/>
        <v>0.60483683128407295</v>
      </c>
    </row>
    <row r="390" spans="1:19" s="186" customFormat="1">
      <c r="A390" s="187" t="s">
        <v>2</v>
      </c>
      <c r="B390" s="188">
        <v>41425</v>
      </c>
      <c r="C390" s="189" t="s">
        <v>619</v>
      </c>
      <c r="D390" s="193" t="s">
        <v>619</v>
      </c>
      <c r="E390" s="190" t="s">
        <v>619</v>
      </c>
      <c r="F390" s="191">
        <v>-10515.81</v>
      </c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2">
        <f t="shared" si="22"/>
        <v>-10515.81</v>
      </c>
      <c r="R390" s="177">
        <f t="shared" si="19"/>
        <v>76394466.260000005</v>
      </c>
      <c r="S390" s="139">
        <f t="shared" si="20"/>
        <v>0.60475358606855856</v>
      </c>
    </row>
    <row r="391" spans="1:19" s="19" customFormat="1">
      <c r="A391" s="102" t="s">
        <v>2</v>
      </c>
      <c r="B391" s="89">
        <v>41436</v>
      </c>
      <c r="C391" s="90" t="s">
        <v>513</v>
      </c>
      <c r="D391" s="115" t="s">
        <v>435</v>
      </c>
      <c r="E391" s="91">
        <v>1</v>
      </c>
      <c r="F391" s="92">
        <v>20025.8</v>
      </c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23">
        <f t="shared" si="22"/>
        <v>20025.8</v>
      </c>
      <c r="R391" s="177">
        <f t="shared" si="19"/>
        <v>76414492.060000002</v>
      </c>
      <c r="S391" s="139">
        <f t="shared" si="20"/>
        <v>0.60491211423109159</v>
      </c>
    </row>
    <row r="392" spans="1:19" s="19" customFormat="1">
      <c r="A392" s="102" t="s">
        <v>2</v>
      </c>
      <c r="B392" s="89">
        <v>41437</v>
      </c>
      <c r="C392" s="90" t="s">
        <v>539</v>
      </c>
      <c r="D392" s="115" t="s">
        <v>169</v>
      </c>
      <c r="E392" s="91">
        <v>1</v>
      </c>
      <c r="F392" s="92">
        <v>61348</v>
      </c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23">
        <f t="shared" si="22"/>
        <v>61348</v>
      </c>
      <c r="R392" s="177">
        <f t="shared" ref="R392:R402" si="23">(R391+Q392)</f>
        <v>76475840.060000002</v>
      </c>
      <c r="S392" s="139">
        <f t="shared" ref="S392:S402" si="24">R392/126323296</f>
        <v>0.60539775703762511</v>
      </c>
    </row>
    <row r="393" spans="1:19" s="19" customFormat="1">
      <c r="A393" s="102" t="s">
        <v>2</v>
      </c>
      <c r="B393" s="89">
        <v>41437</v>
      </c>
      <c r="C393" s="90" t="s">
        <v>540</v>
      </c>
      <c r="D393" s="115" t="s">
        <v>169</v>
      </c>
      <c r="E393" s="91">
        <v>1</v>
      </c>
      <c r="F393" s="92">
        <v>114475.05</v>
      </c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23">
        <f t="shared" si="22"/>
        <v>114475.05</v>
      </c>
      <c r="R393" s="177">
        <f t="shared" si="23"/>
        <v>76590315.109999999</v>
      </c>
      <c r="S393" s="139">
        <f t="shared" si="24"/>
        <v>0.60630396399726616</v>
      </c>
    </row>
    <row r="394" spans="1:19" s="19" customFormat="1">
      <c r="A394" s="102" t="s">
        <v>2</v>
      </c>
      <c r="B394" s="89">
        <v>41451</v>
      </c>
      <c r="C394" s="90" t="s">
        <v>541</v>
      </c>
      <c r="D394" s="115" t="s">
        <v>169</v>
      </c>
      <c r="E394" s="91">
        <v>1</v>
      </c>
      <c r="F394" s="92">
        <v>13098.99</v>
      </c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23">
        <f t="shared" si="22"/>
        <v>13098.99</v>
      </c>
      <c r="R394" s="177">
        <f t="shared" si="23"/>
        <v>76603414.099999994</v>
      </c>
      <c r="S394" s="139">
        <f t="shared" si="24"/>
        <v>0.60640765817256692</v>
      </c>
    </row>
    <row r="395" spans="1:19" s="19" customFormat="1">
      <c r="A395" s="102" t="s">
        <v>2</v>
      </c>
      <c r="B395" s="89">
        <v>41477</v>
      </c>
      <c r="C395" s="90" t="s">
        <v>552</v>
      </c>
      <c r="D395" s="115" t="s">
        <v>169</v>
      </c>
      <c r="E395" s="91">
        <v>4</v>
      </c>
      <c r="F395" s="92"/>
      <c r="G395" s="92"/>
      <c r="H395" s="92">
        <v>194302.5</v>
      </c>
      <c r="I395" s="92"/>
      <c r="J395" s="92"/>
      <c r="K395" s="92"/>
      <c r="L395" s="92"/>
      <c r="M395" s="92"/>
      <c r="N395" s="92"/>
      <c r="O395" s="92"/>
      <c r="P395" s="92"/>
      <c r="Q395" s="23">
        <f t="shared" si="22"/>
        <v>194302.5</v>
      </c>
      <c r="R395" s="177">
        <f t="shared" si="23"/>
        <v>76797716.599999994</v>
      </c>
      <c r="S395" s="139">
        <f t="shared" si="24"/>
        <v>0.60794579489122891</v>
      </c>
    </row>
    <row r="396" spans="1:19" s="19" customFormat="1">
      <c r="A396" s="102" t="s">
        <v>2</v>
      </c>
      <c r="B396" s="89">
        <v>41494</v>
      </c>
      <c r="C396" s="90" t="s">
        <v>579</v>
      </c>
      <c r="D396" s="115" t="s">
        <v>169</v>
      </c>
      <c r="E396" s="91">
        <v>4</v>
      </c>
      <c r="F396" s="92">
        <v>13556.92</v>
      </c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23">
        <f t="shared" si="22"/>
        <v>13556.92</v>
      </c>
      <c r="R396" s="177">
        <f t="shared" si="23"/>
        <v>76811273.519999996</v>
      </c>
      <c r="S396" s="139">
        <f t="shared" si="24"/>
        <v>0.60805311413027097</v>
      </c>
    </row>
    <row r="397" spans="1:19" s="19" customFormat="1">
      <c r="A397" s="102" t="s">
        <v>2</v>
      </c>
      <c r="B397" s="89">
        <v>41494</v>
      </c>
      <c r="C397" s="90" t="s">
        <v>566</v>
      </c>
      <c r="D397" s="109" t="s">
        <v>169</v>
      </c>
      <c r="E397" s="91" t="s">
        <v>620</v>
      </c>
      <c r="F397" s="92">
        <v>7123.56</v>
      </c>
      <c r="G397" s="92"/>
      <c r="H397" s="92">
        <v>35968</v>
      </c>
      <c r="I397" s="92"/>
      <c r="J397" s="92"/>
      <c r="K397" s="92"/>
      <c r="L397" s="92"/>
      <c r="M397" s="92"/>
      <c r="N397" s="92"/>
      <c r="O397" s="92"/>
      <c r="P397" s="92"/>
      <c r="Q397" s="23">
        <f t="shared" si="22"/>
        <v>43091.56</v>
      </c>
      <c r="R397" s="177">
        <f t="shared" si="23"/>
        <v>76854365.079999998</v>
      </c>
      <c r="S397" s="139">
        <f t="shared" si="24"/>
        <v>0.60839423537523907</v>
      </c>
    </row>
    <row r="398" spans="1:19" s="19" customFormat="1">
      <c r="A398" s="102" t="s">
        <v>2</v>
      </c>
      <c r="B398" s="89">
        <v>41500</v>
      </c>
      <c r="C398" s="90" t="s">
        <v>567</v>
      </c>
      <c r="D398" s="115" t="s">
        <v>169</v>
      </c>
      <c r="E398" s="91" t="s">
        <v>620</v>
      </c>
      <c r="F398" s="92">
        <v>4916.93</v>
      </c>
      <c r="G398" s="92"/>
      <c r="H398" s="92">
        <v>88125</v>
      </c>
      <c r="I398" s="92"/>
      <c r="J398" s="92"/>
      <c r="K398" s="92"/>
      <c r="L398" s="92"/>
      <c r="M398" s="92"/>
      <c r="N398" s="92"/>
      <c r="O398" s="92"/>
      <c r="P398" s="92"/>
      <c r="Q398" s="23">
        <f t="shared" si="22"/>
        <v>93041.93</v>
      </c>
      <c r="R398" s="177">
        <f t="shared" si="23"/>
        <v>76947407.010000005</v>
      </c>
      <c r="S398" s="139">
        <f t="shared" si="24"/>
        <v>0.60913077355106382</v>
      </c>
    </row>
    <row r="399" spans="1:19" s="19" customFormat="1">
      <c r="A399" s="102" t="s">
        <v>2</v>
      </c>
      <c r="B399" s="89">
        <v>41500</v>
      </c>
      <c r="C399" s="90" t="s">
        <v>568</v>
      </c>
      <c r="D399" s="115" t="s">
        <v>169</v>
      </c>
      <c r="E399" s="91" t="s">
        <v>620</v>
      </c>
      <c r="F399" s="92">
        <v>14941.69</v>
      </c>
      <c r="G399" s="92"/>
      <c r="H399" s="92">
        <v>51900</v>
      </c>
      <c r="I399" s="92"/>
      <c r="J399" s="92"/>
      <c r="K399" s="92"/>
      <c r="L399" s="92"/>
      <c r="M399" s="92"/>
      <c r="N399" s="92"/>
      <c r="O399" s="92"/>
      <c r="P399" s="92"/>
      <c r="Q399" s="23">
        <f t="shared" si="22"/>
        <v>66841.69</v>
      </c>
      <c r="R399" s="177">
        <f t="shared" si="23"/>
        <v>77014248.700000003</v>
      </c>
      <c r="S399" s="139">
        <f t="shared" si="24"/>
        <v>0.60965990548568338</v>
      </c>
    </row>
    <row r="400" spans="1:19" s="19" customFormat="1">
      <c r="A400" s="102" t="s">
        <v>2</v>
      </c>
      <c r="B400" s="89">
        <v>41583</v>
      </c>
      <c r="C400" s="90" t="s">
        <v>608</v>
      </c>
      <c r="D400" s="115" t="s">
        <v>169</v>
      </c>
      <c r="E400" s="91">
        <v>1</v>
      </c>
      <c r="F400" s="92">
        <v>49695.13</v>
      </c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23">
        <f t="shared" si="22"/>
        <v>49695.13</v>
      </c>
      <c r="R400" s="177">
        <f t="shared" si="23"/>
        <v>77063943.829999998</v>
      </c>
      <c r="S400" s="139">
        <f t="shared" si="24"/>
        <v>0.61005330188661322</v>
      </c>
    </row>
    <row r="401" spans="1:20" s="19" customFormat="1">
      <c r="A401" s="102" t="s">
        <v>2</v>
      </c>
      <c r="B401" s="89">
        <v>41583</v>
      </c>
      <c r="C401" s="90" t="s">
        <v>609</v>
      </c>
      <c r="D401" s="115" t="s">
        <v>169</v>
      </c>
      <c r="E401" s="91" t="s">
        <v>620</v>
      </c>
      <c r="F401" s="92">
        <v>14460</v>
      </c>
      <c r="G401" s="92"/>
      <c r="H401" s="92">
        <v>41175</v>
      </c>
      <c r="I401" s="92"/>
      <c r="J401" s="92"/>
      <c r="K401" s="92"/>
      <c r="L401" s="92"/>
      <c r="M401" s="92"/>
      <c r="N401" s="92"/>
      <c r="O401" s="92"/>
      <c r="P401" s="92"/>
      <c r="Q401" s="92">
        <f t="shared" ref="Q401:Q403" si="25">SUM(F401:P401)</f>
        <v>55635</v>
      </c>
      <c r="R401" s="177">
        <f t="shared" si="23"/>
        <v>77119578.829999998</v>
      </c>
      <c r="S401" s="139">
        <f t="shared" si="24"/>
        <v>0.61049371946406461</v>
      </c>
    </row>
    <row r="402" spans="1:20" s="19" customFormat="1">
      <c r="A402" s="195" t="s">
        <v>2</v>
      </c>
      <c r="B402" s="196">
        <v>41593</v>
      </c>
      <c r="C402" s="195" t="s">
        <v>621</v>
      </c>
      <c r="D402" s="109" t="s">
        <v>169</v>
      </c>
      <c r="E402" s="197">
        <v>1</v>
      </c>
      <c r="F402" s="23">
        <v>26310</v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>
        <f t="shared" si="25"/>
        <v>26310</v>
      </c>
      <c r="R402" s="177">
        <f t="shared" si="23"/>
        <v>77145888.829999998</v>
      </c>
      <c r="S402" s="139">
        <f t="shared" si="24"/>
        <v>0.61070199458696828</v>
      </c>
    </row>
    <row r="403" spans="1:20" s="19" customFormat="1">
      <c r="A403" s="195" t="s">
        <v>2</v>
      </c>
      <c r="B403" s="196">
        <v>41603</v>
      </c>
      <c r="C403" s="90" t="s">
        <v>633</v>
      </c>
      <c r="D403" s="109" t="s">
        <v>169</v>
      </c>
      <c r="E403" s="197">
        <v>1</v>
      </c>
      <c r="F403" s="23">
        <v>5527.86</v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>
        <f t="shared" si="25"/>
        <v>5527.86</v>
      </c>
      <c r="R403" s="177">
        <f t="shared" ref="R403:R405" si="26">(R402+Q403)</f>
        <v>77151416.689999998</v>
      </c>
      <c r="S403" s="139">
        <f t="shared" ref="S403:S405" si="27">R403/126323296</f>
        <v>0.6107457542114797</v>
      </c>
    </row>
    <row r="404" spans="1:20" s="19" customFormat="1">
      <c r="A404" s="195" t="s">
        <v>2</v>
      </c>
      <c r="B404" s="196">
        <v>41603</v>
      </c>
      <c r="C404" s="195" t="s">
        <v>634</v>
      </c>
      <c r="D404" s="109" t="s">
        <v>445</v>
      </c>
      <c r="E404" s="197">
        <v>10</v>
      </c>
      <c r="F404" s="23"/>
      <c r="G404" s="23"/>
      <c r="H404" s="23"/>
      <c r="I404" s="23"/>
      <c r="J404" s="23"/>
      <c r="K404" s="23"/>
      <c r="L404" s="23"/>
      <c r="M404" s="23"/>
      <c r="N404" s="23"/>
      <c r="O404" s="23">
        <v>352244</v>
      </c>
      <c r="P404" s="23"/>
      <c r="Q404" s="23">
        <f>SUM(F404:P404)</f>
        <v>352244</v>
      </c>
      <c r="R404" s="177">
        <f t="shared" si="26"/>
        <v>77503660.689999998</v>
      </c>
      <c r="S404" s="139">
        <f t="shared" si="27"/>
        <v>0.61353418683755689</v>
      </c>
    </row>
    <row r="405" spans="1:20" s="19" customFormat="1">
      <c r="A405" s="195" t="s">
        <v>2</v>
      </c>
      <c r="B405" s="196">
        <v>41603</v>
      </c>
      <c r="C405" s="90" t="s">
        <v>635</v>
      </c>
      <c r="D405" s="109" t="s">
        <v>636</v>
      </c>
      <c r="E405" s="197">
        <v>10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>
        <v>201777.56</v>
      </c>
      <c r="P405" s="23"/>
      <c r="Q405" s="23">
        <f>SUM(F405:P405)</f>
        <v>201777.56</v>
      </c>
      <c r="R405" s="177">
        <f t="shared" si="26"/>
        <v>77705438.25</v>
      </c>
      <c r="S405" s="139">
        <f t="shared" si="27"/>
        <v>0.61513149759803609</v>
      </c>
    </row>
    <row r="406" spans="1:20" s="19" customFormat="1">
      <c r="A406" s="195" t="s">
        <v>2</v>
      </c>
      <c r="B406" s="196">
        <v>41610</v>
      </c>
      <c r="C406" s="195" t="s">
        <v>640</v>
      </c>
      <c r="D406" s="109" t="s">
        <v>169</v>
      </c>
      <c r="E406" s="197" t="s">
        <v>620</v>
      </c>
      <c r="F406" s="23">
        <v>130789.95</v>
      </c>
      <c r="G406" s="23"/>
      <c r="H406" s="23">
        <v>16250</v>
      </c>
      <c r="I406" s="23"/>
      <c r="J406" s="23"/>
      <c r="K406" s="23"/>
      <c r="L406" s="23"/>
      <c r="M406" s="23"/>
      <c r="N406" s="23"/>
      <c r="O406" s="23"/>
      <c r="P406" s="23"/>
      <c r="Q406" s="23">
        <f>SUM(F406:P406)</f>
        <v>147039.95000000001</v>
      </c>
      <c r="R406" s="177">
        <f t="shared" ref="R406" si="28">(R405+Q406)</f>
        <v>77852478.200000003</v>
      </c>
      <c r="S406" s="139">
        <f t="shared" ref="S406" si="29">R406/126323296</f>
        <v>0.61629549469640188</v>
      </c>
    </row>
    <row r="407" spans="1:20" s="150" customFormat="1">
      <c r="B407" s="151"/>
      <c r="D407" s="152"/>
      <c r="E407" s="153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Q407" s="154"/>
      <c r="R407" s="177">
        <f t="shared" ref="R407:R470" si="30">(R406+Q407)</f>
        <v>77852478.200000003</v>
      </c>
      <c r="S407" s="139">
        <f t="shared" ref="S407:S470" si="31">R407/126323296</f>
        <v>0.61629549469640188</v>
      </c>
      <c r="T407" s="154"/>
    </row>
    <row r="408" spans="1:20" s="150" customFormat="1">
      <c r="B408" s="151"/>
      <c r="D408" s="152"/>
      <c r="E408" s="153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/>
      <c r="Q408" s="154"/>
      <c r="R408" s="177">
        <f t="shared" si="30"/>
        <v>77852478.200000003</v>
      </c>
      <c r="S408" s="139">
        <f t="shared" si="31"/>
        <v>0.61629549469640188</v>
      </c>
    </row>
    <row r="409" spans="1:20" s="19" customFormat="1">
      <c r="A409" s="168" t="s">
        <v>180</v>
      </c>
      <c r="B409" s="169">
        <v>40918</v>
      </c>
      <c r="C409" s="170" t="s">
        <v>174</v>
      </c>
      <c r="D409" s="171" t="s">
        <v>438</v>
      </c>
      <c r="E409" s="172">
        <v>9</v>
      </c>
      <c r="F409" s="173"/>
      <c r="G409" s="173"/>
      <c r="H409" s="173"/>
      <c r="I409" s="173"/>
      <c r="J409" s="173"/>
      <c r="K409" s="170"/>
      <c r="L409" s="174">
        <v>93168</v>
      </c>
      <c r="M409" s="173"/>
      <c r="N409" s="173"/>
      <c r="O409" s="173"/>
      <c r="P409" s="173"/>
      <c r="Q409" s="179">
        <f t="shared" ref="Q409:Q440" si="32">SUM(F409:P409)</f>
        <v>93168</v>
      </c>
      <c r="R409" s="177">
        <f t="shared" si="30"/>
        <v>77945646.200000003</v>
      </c>
      <c r="S409" s="139">
        <f t="shared" si="31"/>
        <v>0.61703303086708572</v>
      </c>
    </row>
    <row r="410" spans="1:20" s="19" customFormat="1">
      <c r="A410" s="103" t="s">
        <v>180</v>
      </c>
      <c r="B410" s="97">
        <v>40918</v>
      </c>
      <c r="C410" s="104" t="s">
        <v>175</v>
      </c>
      <c r="D410" s="119" t="s">
        <v>438</v>
      </c>
      <c r="E410" s="95">
        <v>9</v>
      </c>
      <c r="F410" s="96"/>
      <c r="G410" s="96"/>
      <c r="H410" s="96"/>
      <c r="I410" s="96"/>
      <c r="J410" s="96"/>
      <c r="K410" s="104"/>
      <c r="L410" s="136">
        <v>103576</v>
      </c>
      <c r="M410" s="96"/>
      <c r="N410" s="96"/>
      <c r="O410" s="96"/>
      <c r="P410" s="96"/>
      <c r="Q410" s="74">
        <f t="shared" si="32"/>
        <v>103576</v>
      </c>
      <c r="R410" s="177">
        <f t="shared" si="30"/>
        <v>78049222.200000003</v>
      </c>
      <c r="S410" s="139">
        <f t="shared" si="31"/>
        <v>0.61785295880816793</v>
      </c>
    </row>
    <row r="411" spans="1:20" s="19" customFormat="1">
      <c r="A411" s="103" t="s">
        <v>180</v>
      </c>
      <c r="B411" s="97">
        <v>40918</v>
      </c>
      <c r="C411" s="104" t="s">
        <v>176</v>
      </c>
      <c r="D411" s="119" t="s">
        <v>438</v>
      </c>
      <c r="E411" s="95">
        <v>9</v>
      </c>
      <c r="F411" s="96"/>
      <c r="G411" s="96"/>
      <c r="H411" s="96"/>
      <c r="I411" s="96"/>
      <c r="J411" s="96"/>
      <c r="K411" s="104"/>
      <c r="L411" s="136">
        <v>44820</v>
      </c>
      <c r="M411" s="96"/>
      <c r="N411" s="96"/>
      <c r="O411" s="96"/>
      <c r="P411" s="96"/>
      <c r="Q411" s="74">
        <f t="shared" si="32"/>
        <v>44820</v>
      </c>
      <c r="R411" s="177">
        <f t="shared" si="30"/>
        <v>78094042.200000003</v>
      </c>
      <c r="S411" s="139">
        <f t="shared" si="31"/>
        <v>0.61820776272335387</v>
      </c>
    </row>
    <row r="412" spans="1:20" s="19" customFormat="1">
      <c r="A412" s="103" t="s">
        <v>180</v>
      </c>
      <c r="B412" s="97">
        <v>40962</v>
      </c>
      <c r="C412" s="104" t="s">
        <v>599</v>
      </c>
      <c r="D412" s="119" t="s">
        <v>169</v>
      </c>
      <c r="E412" s="95">
        <v>5</v>
      </c>
      <c r="F412" s="96"/>
      <c r="G412" s="96"/>
      <c r="H412" s="96"/>
      <c r="I412" s="96">
        <v>85160.4</v>
      </c>
      <c r="J412" s="96"/>
      <c r="K412" s="96"/>
      <c r="L412" s="96"/>
      <c r="M412" s="96"/>
      <c r="N412" s="96"/>
      <c r="O412" s="96"/>
      <c r="P412" s="96"/>
      <c r="Q412" s="74">
        <f t="shared" si="32"/>
        <v>85160.4</v>
      </c>
      <c r="R412" s="177">
        <f t="shared" si="30"/>
        <v>78179202.600000009</v>
      </c>
      <c r="S412" s="139">
        <f t="shared" si="31"/>
        <v>0.61888190916107833</v>
      </c>
    </row>
    <row r="413" spans="1:20" s="19" customFormat="1">
      <c r="A413" s="103" t="s">
        <v>180</v>
      </c>
      <c r="B413" s="97">
        <v>41009</v>
      </c>
      <c r="C413" s="104" t="s">
        <v>603</v>
      </c>
      <c r="D413" s="119" t="s">
        <v>438</v>
      </c>
      <c r="E413" s="95">
        <v>9</v>
      </c>
      <c r="F413" s="96"/>
      <c r="G413" s="96"/>
      <c r="H413" s="96"/>
      <c r="I413" s="96"/>
      <c r="J413" s="96"/>
      <c r="K413" s="96">
        <v>70100.56</v>
      </c>
      <c r="L413" s="96"/>
      <c r="M413" s="104"/>
      <c r="N413" s="96"/>
      <c r="O413" s="96"/>
      <c r="P413" s="96"/>
      <c r="Q413" s="74">
        <f t="shared" si="32"/>
        <v>70100.56</v>
      </c>
      <c r="R413" s="177">
        <f t="shared" si="30"/>
        <v>78249303.160000011</v>
      </c>
      <c r="S413" s="139">
        <f t="shared" si="31"/>
        <v>0.61943683895011736</v>
      </c>
    </row>
    <row r="414" spans="1:20" s="19" customFormat="1">
      <c r="A414" s="103" t="s">
        <v>180</v>
      </c>
      <c r="B414" s="97">
        <v>41016</v>
      </c>
      <c r="C414" s="104" t="s">
        <v>602</v>
      </c>
      <c r="D414" s="119" t="s">
        <v>448</v>
      </c>
      <c r="E414" s="95">
        <v>1</v>
      </c>
      <c r="F414" s="96">
        <v>182500</v>
      </c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74">
        <f t="shared" si="32"/>
        <v>182500</v>
      </c>
      <c r="R414" s="177">
        <f t="shared" si="30"/>
        <v>78431803.160000011</v>
      </c>
      <c r="S414" s="139">
        <f t="shared" si="31"/>
        <v>0.62088154476273327</v>
      </c>
    </row>
    <row r="415" spans="1:20" s="19" customFormat="1">
      <c r="A415" s="103" t="s">
        <v>180</v>
      </c>
      <c r="B415" s="97">
        <v>41065</v>
      </c>
      <c r="C415" s="104" t="s">
        <v>601</v>
      </c>
      <c r="D415" s="119" t="s">
        <v>438</v>
      </c>
      <c r="E415" s="95">
        <v>9</v>
      </c>
      <c r="F415" s="96"/>
      <c r="G415" s="96"/>
      <c r="H415" s="96"/>
      <c r="I415" s="96"/>
      <c r="J415" s="96"/>
      <c r="K415" s="96"/>
      <c r="L415" s="96">
        <v>202028.61</v>
      </c>
      <c r="M415" s="104"/>
      <c r="N415" s="96"/>
      <c r="O415" s="96"/>
      <c r="P415" s="96"/>
      <c r="Q415" s="74">
        <f t="shared" si="32"/>
        <v>202028.61</v>
      </c>
      <c r="R415" s="177">
        <f t="shared" si="30"/>
        <v>78633831.770000011</v>
      </c>
      <c r="S415" s="139">
        <f t="shared" si="31"/>
        <v>0.62248084288427696</v>
      </c>
    </row>
    <row r="416" spans="1:20" s="19" customFormat="1">
      <c r="A416" s="103" t="s">
        <v>180</v>
      </c>
      <c r="B416" s="97">
        <v>41065</v>
      </c>
      <c r="C416" s="104" t="s">
        <v>600</v>
      </c>
      <c r="D416" s="119" t="s">
        <v>438</v>
      </c>
      <c r="E416" s="95">
        <v>9</v>
      </c>
      <c r="F416" s="96"/>
      <c r="G416" s="96"/>
      <c r="H416" s="96"/>
      <c r="I416" s="96"/>
      <c r="J416" s="96"/>
      <c r="K416" s="96"/>
      <c r="L416" s="96">
        <v>160956.51</v>
      </c>
      <c r="M416" s="104"/>
      <c r="N416" s="96"/>
      <c r="O416" s="96"/>
      <c r="P416" s="96"/>
      <c r="Q416" s="74">
        <f t="shared" si="32"/>
        <v>160956.51</v>
      </c>
      <c r="R416" s="177">
        <f t="shared" si="30"/>
        <v>78794788.280000016</v>
      </c>
      <c r="S416" s="139">
        <f t="shared" si="31"/>
        <v>0.62375500620249824</v>
      </c>
    </row>
    <row r="417" spans="1:19" s="19" customFormat="1">
      <c r="A417" s="103" t="s">
        <v>180</v>
      </c>
      <c r="B417" s="97">
        <v>41065</v>
      </c>
      <c r="C417" s="104" t="s">
        <v>604</v>
      </c>
      <c r="D417" s="119" t="s">
        <v>438</v>
      </c>
      <c r="E417" s="95" t="s">
        <v>224</v>
      </c>
      <c r="F417" s="96"/>
      <c r="G417" s="96"/>
      <c r="H417" s="96"/>
      <c r="I417" s="96"/>
      <c r="J417" s="96"/>
      <c r="K417" s="96"/>
      <c r="L417" s="96">
        <v>190177.41</v>
      </c>
      <c r="M417" s="104"/>
      <c r="N417" s="96"/>
      <c r="O417" s="96"/>
      <c r="P417" s="96">
        <v>981.67</v>
      </c>
      <c r="Q417" s="74">
        <f t="shared" si="32"/>
        <v>191159.08000000002</v>
      </c>
      <c r="R417" s="177">
        <f t="shared" si="30"/>
        <v>78985947.360000014</v>
      </c>
      <c r="S417" s="139">
        <f t="shared" si="31"/>
        <v>0.62526825899159577</v>
      </c>
    </row>
    <row r="418" spans="1:19" s="19" customFormat="1">
      <c r="A418" s="103" t="s">
        <v>180</v>
      </c>
      <c r="B418" s="97">
        <v>41130</v>
      </c>
      <c r="C418" s="104" t="s">
        <v>605</v>
      </c>
      <c r="D418" s="119" t="s">
        <v>438</v>
      </c>
      <c r="E418" s="95">
        <v>9</v>
      </c>
      <c r="F418" s="96"/>
      <c r="G418" s="96"/>
      <c r="H418" s="96"/>
      <c r="I418" s="96"/>
      <c r="J418" s="96"/>
      <c r="K418" s="96"/>
      <c r="L418" s="96">
        <v>50731.72</v>
      </c>
      <c r="M418" s="96"/>
      <c r="N418" s="96"/>
      <c r="O418" s="96"/>
      <c r="P418" s="96"/>
      <c r="Q418" s="74">
        <f t="shared" si="32"/>
        <v>50731.72</v>
      </c>
      <c r="R418" s="177">
        <f t="shared" si="30"/>
        <v>79036679.080000013</v>
      </c>
      <c r="S418" s="139">
        <f t="shared" si="31"/>
        <v>0.62566986124237933</v>
      </c>
    </row>
    <row r="419" spans="1:19" s="19" customFormat="1">
      <c r="A419" s="103" t="s">
        <v>180</v>
      </c>
      <c r="B419" s="97">
        <v>41130</v>
      </c>
      <c r="C419" s="104" t="s">
        <v>606</v>
      </c>
      <c r="D419" s="119" t="s">
        <v>438</v>
      </c>
      <c r="E419" s="95">
        <v>9</v>
      </c>
      <c r="F419" s="96"/>
      <c r="G419" s="96"/>
      <c r="H419" s="96"/>
      <c r="I419" s="96"/>
      <c r="J419" s="96"/>
      <c r="K419" s="96"/>
      <c r="L419" s="96">
        <v>83274.09</v>
      </c>
      <c r="M419" s="96"/>
      <c r="N419" s="96"/>
      <c r="O419" s="96"/>
      <c r="P419" s="96"/>
      <c r="Q419" s="74">
        <f t="shared" si="32"/>
        <v>83274.09</v>
      </c>
      <c r="R419" s="177">
        <f t="shared" si="30"/>
        <v>79119953.170000017</v>
      </c>
      <c r="S419" s="139">
        <f t="shared" si="31"/>
        <v>0.62632907527998649</v>
      </c>
    </row>
    <row r="420" spans="1:19" s="19" customFormat="1">
      <c r="A420" s="103" t="s">
        <v>180</v>
      </c>
      <c r="B420" s="97">
        <v>41130</v>
      </c>
      <c r="C420" s="104" t="s">
        <v>607</v>
      </c>
      <c r="D420" s="119" t="s">
        <v>438</v>
      </c>
      <c r="E420" s="95">
        <v>9</v>
      </c>
      <c r="F420" s="96"/>
      <c r="G420" s="96"/>
      <c r="H420" s="96"/>
      <c r="I420" s="96"/>
      <c r="J420" s="96"/>
      <c r="K420" s="96"/>
      <c r="L420" s="96">
        <v>128833.23</v>
      </c>
      <c r="M420" s="96"/>
      <c r="N420" s="96"/>
      <c r="O420" s="96"/>
      <c r="P420" s="96"/>
      <c r="Q420" s="74">
        <f t="shared" si="32"/>
        <v>128833.23</v>
      </c>
      <c r="R420" s="177">
        <f t="shared" si="30"/>
        <v>79248786.400000021</v>
      </c>
      <c r="S420" s="139">
        <f t="shared" si="31"/>
        <v>0.62734894441006372</v>
      </c>
    </row>
    <row r="421" spans="1:19" s="19" customFormat="1">
      <c r="A421" s="103" t="s">
        <v>180</v>
      </c>
      <c r="B421" s="97">
        <v>41130</v>
      </c>
      <c r="C421" s="104" t="s">
        <v>268</v>
      </c>
      <c r="D421" s="113" t="s">
        <v>438</v>
      </c>
      <c r="E421" s="95">
        <v>9</v>
      </c>
      <c r="F421" s="96"/>
      <c r="G421" s="96"/>
      <c r="H421" s="96"/>
      <c r="I421" s="96"/>
      <c r="J421" s="96"/>
      <c r="K421" s="96"/>
      <c r="L421" s="96">
        <v>258952.62</v>
      </c>
      <c r="M421" s="96"/>
      <c r="N421" s="96"/>
      <c r="O421" s="96"/>
      <c r="P421" s="96"/>
      <c r="Q421" s="74">
        <f t="shared" si="32"/>
        <v>258952.62</v>
      </c>
      <c r="R421" s="177">
        <f t="shared" si="30"/>
        <v>79507739.020000026</v>
      </c>
      <c r="S421" s="139">
        <f t="shared" si="31"/>
        <v>0.62939886416516577</v>
      </c>
    </row>
    <row r="422" spans="1:19" s="19" customFormat="1">
      <c r="A422" s="103" t="s">
        <v>180</v>
      </c>
      <c r="B422" s="97">
        <v>41130</v>
      </c>
      <c r="C422" s="104" t="s">
        <v>269</v>
      </c>
      <c r="D422" s="113" t="s">
        <v>438</v>
      </c>
      <c r="E422" s="95">
        <v>9</v>
      </c>
      <c r="F422" s="96"/>
      <c r="G422" s="96"/>
      <c r="H422" s="96"/>
      <c r="I422" s="96"/>
      <c r="J422" s="96"/>
      <c r="K422" s="96"/>
      <c r="L422" s="96">
        <v>416346.81</v>
      </c>
      <c r="M422" s="96"/>
      <c r="N422" s="96"/>
      <c r="O422" s="96"/>
      <c r="P422" s="96"/>
      <c r="Q422" s="74">
        <f t="shared" si="32"/>
        <v>416346.81</v>
      </c>
      <c r="R422" s="177">
        <f t="shared" si="30"/>
        <v>79924085.830000028</v>
      </c>
      <c r="S422" s="139">
        <f t="shared" si="31"/>
        <v>0.63269474721432239</v>
      </c>
    </row>
    <row r="423" spans="1:19" s="19" customFormat="1">
      <c r="A423" s="103" t="s">
        <v>180</v>
      </c>
      <c r="B423" s="97">
        <v>41130</v>
      </c>
      <c r="C423" s="104" t="s">
        <v>270</v>
      </c>
      <c r="D423" s="113" t="s">
        <v>438</v>
      </c>
      <c r="E423" s="95">
        <v>9</v>
      </c>
      <c r="F423" s="96"/>
      <c r="G423" s="96"/>
      <c r="H423" s="96"/>
      <c r="I423" s="96"/>
      <c r="J423" s="96"/>
      <c r="K423" s="96"/>
      <c r="L423" s="96">
        <v>137273.54999999999</v>
      </c>
      <c r="M423" s="96"/>
      <c r="N423" s="96"/>
      <c r="O423" s="96"/>
      <c r="P423" s="96"/>
      <c r="Q423" s="74">
        <f t="shared" si="32"/>
        <v>137273.54999999999</v>
      </c>
      <c r="R423" s="177">
        <f t="shared" si="30"/>
        <v>80061359.380000025</v>
      </c>
      <c r="S423" s="139">
        <f t="shared" si="31"/>
        <v>0.63378143157379319</v>
      </c>
    </row>
    <row r="424" spans="1:19" s="19" customFormat="1">
      <c r="A424" s="103" t="s">
        <v>180</v>
      </c>
      <c r="B424" s="97">
        <v>41130</v>
      </c>
      <c r="C424" s="104" t="s">
        <v>271</v>
      </c>
      <c r="D424" s="113" t="s">
        <v>438</v>
      </c>
      <c r="E424" s="95">
        <v>9</v>
      </c>
      <c r="F424" s="96"/>
      <c r="G424" s="96"/>
      <c r="H424" s="96"/>
      <c r="I424" s="96"/>
      <c r="J424" s="96"/>
      <c r="K424" s="96"/>
      <c r="L424" s="96">
        <v>376214.61</v>
      </c>
      <c r="M424" s="96"/>
      <c r="N424" s="96"/>
      <c r="O424" s="96"/>
      <c r="P424" s="96"/>
      <c r="Q424" s="74">
        <f t="shared" si="32"/>
        <v>376214.61</v>
      </c>
      <c r="R424" s="177">
        <f t="shared" si="30"/>
        <v>80437573.990000024</v>
      </c>
      <c r="S424" s="139">
        <f t="shared" si="31"/>
        <v>0.63675962025246735</v>
      </c>
    </row>
    <row r="425" spans="1:19" s="19" customFormat="1">
      <c r="A425" s="103" t="s">
        <v>180</v>
      </c>
      <c r="B425" s="97">
        <v>41130</v>
      </c>
      <c r="C425" s="104" t="s">
        <v>272</v>
      </c>
      <c r="D425" s="113" t="s">
        <v>438</v>
      </c>
      <c r="E425" s="95">
        <v>9</v>
      </c>
      <c r="F425" s="96"/>
      <c r="G425" s="96"/>
      <c r="H425" s="96"/>
      <c r="I425" s="96"/>
      <c r="J425" s="96"/>
      <c r="K425" s="96"/>
      <c r="L425" s="96">
        <v>16277.99</v>
      </c>
      <c r="M425" s="96"/>
      <c r="N425" s="96"/>
      <c r="O425" s="96"/>
      <c r="P425" s="96"/>
      <c r="Q425" s="74">
        <f t="shared" si="32"/>
        <v>16277.99</v>
      </c>
      <c r="R425" s="177">
        <f t="shared" si="30"/>
        <v>80453851.980000019</v>
      </c>
      <c r="S425" s="139">
        <f t="shared" si="31"/>
        <v>0.63688848001559439</v>
      </c>
    </row>
    <row r="426" spans="1:19" s="19" customFormat="1">
      <c r="A426" s="103" t="s">
        <v>180</v>
      </c>
      <c r="B426" s="97">
        <v>41130</v>
      </c>
      <c r="C426" s="104" t="s">
        <v>273</v>
      </c>
      <c r="D426" s="113" t="s">
        <v>438</v>
      </c>
      <c r="E426" s="95">
        <v>9</v>
      </c>
      <c r="F426" s="96"/>
      <c r="G426" s="96"/>
      <c r="H426" s="96"/>
      <c r="I426" s="96"/>
      <c r="J426" s="96"/>
      <c r="K426" s="96"/>
      <c r="L426" s="96">
        <v>394200.44</v>
      </c>
      <c r="M426" s="96"/>
      <c r="N426" s="96"/>
      <c r="O426" s="96"/>
      <c r="P426" s="96"/>
      <c r="Q426" s="74">
        <f t="shared" si="32"/>
        <v>394200.44</v>
      </c>
      <c r="R426" s="177">
        <f t="shared" si="30"/>
        <v>80848052.420000017</v>
      </c>
      <c r="S426" s="139">
        <f t="shared" si="31"/>
        <v>0.64000904805397107</v>
      </c>
    </row>
    <row r="427" spans="1:19" s="19" customFormat="1">
      <c r="A427" s="103" t="s">
        <v>180</v>
      </c>
      <c r="B427" s="97">
        <v>41130</v>
      </c>
      <c r="C427" s="104" t="s">
        <v>274</v>
      </c>
      <c r="D427" s="113" t="s">
        <v>438</v>
      </c>
      <c r="E427" s="95">
        <v>9</v>
      </c>
      <c r="F427" s="96"/>
      <c r="G427" s="96"/>
      <c r="H427" s="96"/>
      <c r="I427" s="96"/>
      <c r="J427" s="96"/>
      <c r="K427" s="96"/>
      <c r="L427" s="96">
        <v>89717.72</v>
      </c>
      <c r="M427" s="96"/>
      <c r="N427" s="96"/>
      <c r="O427" s="96"/>
      <c r="P427" s="96"/>
      <c r="Q427" s="74">
        <f t="shared" si="32"/>
        <v>89717.72</v>
      </c>
      <c r="R427" s="177">
        <f t="shared" si="30"/>
        <v>80937770.140000015</v>
      </c>
      <c r="S427" s="139">
        <f t="shared" si="31"/>
        <v>0.64071927113111438</v>
      </c>
    </row>
    <row r="428" spans="1:19" s="19" customFormat="1">
      <c r="A428" s="103" t="s">
        <v>180</v>
      </c>
      <c r="B428" s="97">
        <v>41131</v>
      </c>
      <c r="C428" s="104" t="s">
        <v>275</v>
      </c>
      <c r="D428" s="113" t="s">
        <v>438</v>
      </c>
      <c r="E428" s="95">
        <v>9</v>
      </c>
      <c r="F428" s="96"/>
      <c r="G428" s="96"/>
      <c r="H428" s="96"/>
      <c r="I428" s="96"/>
      <c r="J428" s="96"/>
      <c r="K428" s="96"/>
      <c r="L428" s="96">
        <v>214967.41</v>
      </c>
      <c r="M428" s="96"/>
      <c r="N428" s="96"/>
      <c r="O428" s="96"/>
      <c r="P428" s="96"/>
      <c r="Q428" s="74">
        <f t="shared" si="32"/>
        <v>214967.41</v>
      </c>
      <c r="R428" s="177">
        <f t="shared" si="30"/>
        <v>81152737.550000012</v>
      </c>
      <c r="S428" s="139">
        <f t="shared" si="31"/>
        <v>0.64242099533248409</v>
      </c>
    </row>
    <row r="429" spans="1:19" s="19" customFormat="1">
      <c r="A429" s="103" t="s">
        <v>180</v>
      </c>
      <c r="B429" s="97">
        <v>41131</v>
      </c>
      <c r="C429" s="104" t="s">
        <v>276</v>
      </c>
      <c r="D429" s="113" t="s">
        <v>438</v>
      </c>
      <c r="E429" s="95">
        <v>9</v>
      </c>
      <c r="F429" s="96"/>
      <c r="G429" s="96"/>
      <c r="H429" s="96"/>
      <c r="I429" s="96"/>
      <c r="J429" s="96"/>
      <c r="K429" s="96"/>
      <c r="L429" s="96">
        <v>58384.78</v>
      </c>
      <c r="M429" s="96"/>
      <c r="N429" s="96"/>
      <c r="O429" s="96"/>
      <c r="P429" s="96"/>
      <c r="Q429" s="74">
        <f t="shared" si="32"/>
        <v>58384.78</v>
      </c>
      <c r="R429" s="177">
        <f t="shared" si="30"/>
        <v>81211122.330000013</v>
      </c>
      <c r="S429" s="139">
        <f t="shared" si="31"/>
        <v>0.64288318070801453</v>
      </c>
    </row>
    <row r="430" spans="1:19" s="19" customFormat="1">
      <c r="A430" s="103" t="s">
        <v>180</v>
      </c>
      <c r="B430" s="97">
        <v>41131</v>
      </c>
      <c r="C430" s="104" t="s">
        <v>277</v>
      </c>
      <c r="D430" s="119" t="s">
        <v>438</v>
      </c>
      <c r="E430" s="95">
        <v>9</v>
      </c>
      <c r="F430" s="96"/>
      <c r="G430" s="96"/>
      <c r="H430" s="96"/>
      <c r="I430" s="96"/>
      <c r="J430" s="96"/>
      <c r="K430" s="96"/>
      <c r="L430" s="96">
        <v>99389.13</v>
      </c>
      <c r="M430" s="96"/>
      <c r="N430" s="96"/>
      <c r="O430" s="96"/>
      <c r="P430" s="96"/>
      <c r="Q430" s="74">
        <f t="shared" si="32"/>
        <v>99389.13</v>
      </c>
      <c r="R430" s="177">
        <f t="shared" si="30"/>
        <v>81310511.460000008</v>
      </c>
      <c r="S430" s="139">
        <f t="shared" si="31"/>
        <v>0.64366996456457259</v>
      </c>
    </row>
    <row r="431" spans="1:19" s="19" customFormat="1">
      <c r="A431" s="103" t="s">
        <v>180</v>
      </c>
      <c r="B431" s="97">
        <v>41131</v>
      </c>
      <c r="C431" s="104" t="s">
        <v>278</v>
      </c>
      <c r="D431" s="119" t="s">
        <v>438</v>
      </c>
      <c r="E431" s="95">
        <v>9</v>
      </c>
      <c r="F431" s="96"/>
      <c r="G431" s="96"/>
      <c r="H431" s="96"/>
      <c r="I431" s="96"/>
      <c r="J431" s="96"/>
      <c r="K431" s="96"/>
      <c r="L431" s="96">
        <v>91146.85</v>
      </c>
      <c r="M431" s="96"/>
      <c r="N431" s="96"/>
      <c r="O431" s="96"/>
      <c r="P431" s="96"/>
      <c r="Q431" s="74">
        <f t="shared" si="32"/>
        <v>91146.85</v>
      </c>
      <c r="R431" s="177">
        <f t="shared" si="30"/>
        <v>81401658.310000002</v>
      </c>
      <c r="S431" s="139">
        <f t="shared" si="31"/>
        <v>0.644391500915239</v>
      </c>
    </row>
    <row r="432" spans="1:19" s="19" customFormat="1">
      <c r="A432" s="103" t="s">
        <v>180</v>
      </c>
      <c r="B432" s="97">
        <v>41131</v>
      </c>
      <c r="C432" s="104" t="s">
        <v>279</v>
      </c>
      <c r="D432" s="119" t="s">
        <v>438</v>
      </c>
      <c r="E432" s="95">
        <v>9</v>
      </c>
      <c r="F432" s="96"/>
      <c r="G432" s="96"/>
      <c r="H432" s="96"/>
      <c r="I432" s="96"/>
      <c r="J432" s="96"/>
      <c r="K432" s="96"/>
      <c r="L432" s="96">
        <v>177839.12</v>
      </c>
      <c r="M432" s="96"/>
      <c r="N432" s="96"/>
      <c r="O432" s="96"/>
      <c r="P432" s="96"/>
      <c r="Q432" s="74">
        <f t="shared" si="32"/>
        <v>177839.12</v>
      </c>
      <c r="R432" s="177">
        <f t="shared" si="30"/>
        <v>81579497.430000007</v>
      </c>
      <c r="S432" s="139">
        <f t="shared" si="31"/>
        <v>0.64579931028715409</v>
      </c>
    </row>
    <row r="433" spans="1:19" s="19" customFormat="1">
      <c r="A433" s="103" t="s">
        <v>180</v>
      </c>
      <c r="B433" s="97">
        <v>41131</v>
      </c>
      <c r="C433" s="104" t="s">
        <v>280</v>
      </c>
      <c r="D433" s="113" t="s">
        <v>438</v>
      </c>
      <c r="E433" s="95">
        <v>9</v>
      </c>
      <c r="F433" s="96"/>
      <c r="G433" s="96"/>
      <c r="H433" s="96"/>
      <c r="I433" s="96"/>
      <c r="J433" s="96"/>
      <c r="K433" s="96"/>
      <c r="L433" s="96">
        <v>85434.94</v>
      </c>
      <c r="M433" s="96"/>
      <c r="N433" s="96"/>
      <c r="O433" s="96"/>
      <c r="P433" s="96"/>
      <c r="Q433" s="74">
        <f t="shared" si="32"/>
        <v>85434.94</v>
      </c>
      <c r="R433" s="177">
        <f t="shared" si="30"/>
        <v>81664932.370000005</v>
      </c>
      <c r="S433" s="139">
        <f t="shared" si="31"/>
        <v>0.64647563003739239</v>
      </c>
    </row>
    <row r="434" spans="1:19" s="19" customFormat="1">
      <c r="A434" s="103" t="s">
        <v>180</v>
      </c>
      <c r="B434" s="97">
        <v>41131</v>
      </c>
      <c r="C434" s="104" t="s">
        <v>281</v>
      </c>
      <c r="D434" s="113" t="s">
        <v>438</v>
      </c>
      <c r="E434" s="95">
        <v>9</v>
      </c>
      <c r="F434" s="96"/>
      <c r="G434" s="96"/>
      <c r="H434" s="96"/>
      <c r="I434" s="96"/>
      <c r="J434" s="96"/>
      <c r="K434" s="96"/>
      <c r="L434" s="96">
        <v>156138.73000000001</v>
      </c>
      <c r="M434" s="96"/>
      <c r="N434" s="96"/>
      <c r="O434" s="96"/>
      <c r="P434" s="96"/>
      <c r="Q434" s="74">
        <f t="shared" si="32"/>
        <v>156138.73000000001</v>
      </c>
      <c r="R434" s="177">
        <f t="shared" si="30"/>
        <v>81821071.100000009</v>
      </c>
      <c r="S434" s="139">
        <f t="shared" si="31"/>
        <v>0.64771165486372373</v>
      </c>
    </row>
    <row r="435" spans="1:19" s="19" customFormat="1">
      <c r="A435" s="103" t="s">
        <v>180</v>
      </c>
      <c r="B435" s="97">
        <v>41131</v>
      </c>
      <c r="C435" s="104" t="s">
        <v>282</v>
      </c>
      <c r="D435" s="113" t="s">
        <v>438</v>
      </c>
      <c r="E435" s="95">
        <v>9</v>
      </c>
      <c r="F435" s="96"/>
      <c r="G435" s="96"/>
      <c r="H435" s="96"/>
      <c r="I435" s="96"/>
      <c r="J435" s="96"/>
      <c r="K435" s="96"/>
      <c r="L435" s="96">
        <v>95471.85</v>
      </c>
      <c r="M435" s="96"/>
      <c r="N435" s="96"/>
      <c r="O435" s="96"/>
      <c r="P435" s="96"/>
      <c r="Q435" s="74">
        <f t="shared" si="32"/>
        <v>95471.85</v>
      </c>
      <c r="R435" s="177">
        <f t="shared" si="30"/>
        <v>81916542.950000003</v>
      </c>
      <c r="S435" s="139">
        <f t="shared" si="31"/>
        <v>0.64846742876310004</v>
      </c>
    </row>
    <row r="436" spans="1:19" s="19" customFormat="1">
      <c r="A436" s="103" t="s">
        <v>180</v>
      </c>
      <c r="B436" s="97">
        <v>41131</v>
      </c>
      <c r="C436" s="104" t="s">
        <v>283</v>
      </c>
      <c r="D436" s="113" t="s">
        <v>438</v>
      </c>
      <c r="E436" s="95">
        <v>9</v>
      </c>
      <c r="F436" s="96"/>
      <c r="G436" s="96"/>
      <c r="H436" s="96"/>
      <c r="I436" s="96"/>
      <c r="J436" s="96"/>
      <c r="K436" s="96"/>
      <c r="L436" s="96">
        <v>134474.63</v>
      </c>
      <c r="M436" s="96"/>
      <c r="N436" s="96"/>
      <c r="O436" s="96"/>
      <c r="P436" s="96"/>
      <c r="Q436" s="74">
        <f t="shared" si="32"/>
        <v>134474.63</v>
      </c>
      <c r="R436" s="177">
        <f t="shared" si="30"/>
        <v>82051017.579999998</v>
      </c>
      <c r="S436" s="139">
        <f t="shared" si="31"/>
        <v>0.64953195632260896</v>
      </c>
    </row>
    <row r="437" spans="1:19" s="19" customFormat="1">
      <c r="A437" s="103" t="s">
        <v>180</v>
      </c>
      <c r="B437" s="97">
        <v>41131</v>
      </c>
      <c r="C437" s="104" t="s">
        <v>284</v>
      </c>
      <c r="D437" s="113" t="s">
        <v>438</v>
      </c>
      <c r="E437" s="95">
        <v>9</v>
      </c>
      <c r="F437" s="96"/>
      <c r="G437" s="96"/>
      <c r="H437" s="96"/>
      <c r="I437" s="96"/>
      <c r="J437" s="96"/>
      <c r="K437" s="96"/>
      <c r="L437" s="96">
        <v>82077.48</v>
      </c>
      <c r="M437" s="96"/>
      <c r="N437" s="96"/>
      <c r="O437" s="96"/>
      <c r="P437" s="96"/>
      <c r="Q437" s="74">
        <f t="shared" si="32"/>
        <v>82077.48</v>
      </c>
      <c r="R437" s="177">
        <f t="shared" si="30"/>
        <v>82133095.060000002</v>
      </c>
      <c r="S437" s="139">
        <f t="shared" si="31"/>
        <v>0.65018169776064105</v>
      </c>
    </row>
    <row r="438" spans="1:19" s="19" customFormat="1">
      <c r="A438" s="103" t="s">
        <v>180</v>
      </c>
      <c r="B438" s="97">
        <v>41131</v>
      </c>
      <c r="C438" s="104" t="s">
        <v>285</v>
      </c>
      <c r="D438" s="113" t="s">
        <v>438</v>
      </c>
      <c r="E438" s="95">
        <v>9</v>
      </c>
      <c r="F438" s="96"/>
      <c r="G438" s="96"/>
      <c r="H438" s="96"/>
      <c r="I438" s="96"/>
      <c r="J438" s="96"/>
      <c r="K438" s="96"/>
      <c r="L438" s="96">
        <v>77230.27</v>
      </c>
      <c r="M438" s="96"/>
      <c r="N438" s="96"/>
      <c r="O438" s="96"/>
      <c r="P438" s="96"/>
      <c r="Q438" s="74">
        <f t="shared" si="32"/>
        <v>77230.27</v>
      </c>
      <c r="R438" s="177">
        <f t="shared" si="30"/>
        <v>82210325.329999998</v>
      </c>
      <c r="S438" s="139">
        <f t="shared" si="31"/>
        <v>0.65079306773312817</v>
      </c>
    </row>
    <row r="439" spans="1:19" s="19" customFormat="1">
      <c r="A439" s="103" t="s">
        <v>180</v>
      </c>
      <c r="B439" s="97">
        <v>41131</v>
      </c>
      <c r="C439" s="104" t="s">
        <v>286</v>
      </c>
      <c r="D439" s="113" t="s">
        <v>438</v>
      </c>
      <c r="E439" s="95">
        <v>9</v>
      </c>
      <c r="F439" s="96"/>
      <c r="G439" s="96"/>
      <c r="H439" s="96"/>
      <c r="I439" s="96"/>
      <c r="J439" s="96"/>
      <c r="K439" s="96"/>
      <c r="L439" s="96">
        <v>77772.460000000006</v>
      </c>
      <c r="M439" s="96"/>
      <c r="N439" s="96"/>
      <c r="O439" s="96"/>
      <c r="P439" s="96"/>
      <c r="Q439" s="74">
        <f t="shared" si="32"/>
        <v>77772.460000000006</v>
      </c>
      <c r="R439" s="177">
        <f t="shared" si="30"/>
        <v>82288097.789999992</v>
      </c>
      <c r="S439" s="139">
        <f t="shared" si="31"/>
        <v>0.65140872978805109</v>
      </c>
    </row>
    <row r="440" spans="1:19" s="19" customFormat="1">
      <c r="A440" s="103" t="s">
        <v>180</v>
      </c>
      <c r="B440" s="97">
        <v>41131</v>
      </c>
      <c r="C440" s="104" t="s">
        <v>287</v>
      </c>
      <c r="D440" s="113" t="s">
        <v>438</v>
      </c>
      <c r="E440" s="95">
        <v>9</v>
      </c>
      <c r="F440" s="96"/>
      <c r="G440" s="96"/>
      <c r="H440" s="96"/>
      <c r="I440" s="96"/>
      <c r="J440" s="96"/>
      <c r="K440" s="96"/>
      <c r="L440" s="96">
        <v>117665.98</v>
      </c>
      <c r="M440" s="96"/>
      <c r="N440" s="96"/>
      <c r="O440" s="96"/>
      <c r="P440" s="96"/>
      <c r="Q440" s="74">
        <f t="shared" si="32"/>
        <v>117665.98</v>
      </c>
      <c r="R440" s="177">
        <f t="shared" si="30"/>
        <v>82405763.769999996</v>
      </c>
      <c r="S440" s="139">
        <f t="shared" si="31"/>
        <v>0.65234019677573962</v>
      </c>
    </row>
    <row r="441" spans="1:19" s="19" customFormat="1">
      <c r="A441" s="103" t="s">
        <v>180</v>
      </c>
      <c r="B441" s="97">
        <v>41131</v>
      </c>
      <c r="C441" s="104" t="s">
        <v>288</v>
      </c>
      <c r="D441" s="113" t="s">
        <v>438</v>
      </c>
      <c r="E441" s="95">
        <v>9</v>
      </c>
      <c r="F441" s="96"/>
      <c r="G441" s="96"/>
      <c r="H441" s="96"/>
      <c r="I441" s="96"/>
      <c r="J441" s="96"/>
      <c r="K441" s="96"/>
      <c r="L441" s="96">
        <v>99145.59</v>
      </c>
      <c r="M441" s="96"/>
      <c r="N441" s="96"/>
      <c r="O441" s="96"/>
      <c r="P441" s="96"/>
      <c r="Q441" s="74">
        <f t="shared" ref="Q441:Q473" si="33">SUM(F441:P441)</f>
        <v>99145.59</v>
      </c>
      <c r="R441" s="177">
        <f t="shared" si="30"/>
        <v>82504909.359999999</v>
      </c>
      <c r="S441" s="139">
        <f t="shared" si="31"/>
        <v>0.65312505272186694</v>
      </c>
    </row>
    <row r="442" spans="1:19" s="19" customFormat="1">
      <c r="A442" s="103" t="s">
        <v>180</v>
      </c>
      <c r="B442" s="97">
        <v>41131</v>
      </c>
      <c r="C442" s="104" t="s">
        <v>289</v>
      </c>
      <c r="D442" s="113" t="s">
        <v>438</v>
      </c>
      <c r="E442" s="95">
        <v>9</v>
      </c>
      <c r="F442" s="96"/>
      <c r="G442" s="96"/>
      <c r="H442" s="96"/>
      <c r="I442" s="96"/>
      <c r="J442" s="96"/>
      <c r="K442" s="96"/>
      <c r="L442" s="96">
        <v>158199.51</v>
      </c>
      <c r="M442" s="96"/>
      <c r="N442" s="96"/>
      <c r="O442" s="96"/>
      <c r="P442" s="96"/>
      <c r="Q442" s="74">
        <f t="shared" si="33"/>
        <v>158199.51</v>
      </c>
      <c r="R442" s="177">
        <f t="shared" si="30"/>
        <v>82663108.870000005</v>
      </c>
      <c r="S442" s="139">
        <f t="shared" si="31"/>
        <v>0.65437739108707238</v>
      </c>
    </row>
    <row r="443" spans="1:19" s="19" customFormat="1">
      <c r="A443" s="103" t="s">
        <v>180</v>
      </c>
      <c r="B443" s="97">
        <v>41131</v>
      </c>
      <c r="C443" s="104" t="s">
        <v>290</v>
      </c>
      <c r="D443" s="119" t="s">
        <v>438</v>
      </c>
      <c r="E443" s="95">
        <v>9</v>
      </c>
      <c r="F443" s="96"/>
      <c r="G443" s="96"/>
      <c r="H443" s="96"/>
      <c r="I443" s="96"/>
      <c r="J443" s="96"/>
      <c r="K443" s="96"/>
      <c r="L443" s="96">
        <v>45050.53</v>
      </c>
      <c r="M443" s="96"/>
      <c r="N443" s="96"/>
      <c r="O443" s="96"/>
      <c r="P443" s="96"/>
      <c r="Q443" s="74">
        <f t="shared" si="33"/>
        <v>45050.53</v>
      </c>
      <c r="R443" s="177">
        <f t="shared" si="30"/>
        <v>82708159.400000006</v>
      </c>
      <c r="S443" s="139">
        <f t="shared" si="31"/>
        <v>0.65473401992297608</v>
      </c>
    </row>
    <row r="444" spans="1:19" s="19" customFormat="1">
      <c r="A444" s="103" t="s">
        <v>180</v>
      </c>
      <c r="B444" s="97">
        <v>41131</v>
      </c>
      <c r="C444" s="104" t="s">
        <v>295</v>
      </c>
      <c r="D444" s="119" t="s">
        <v>438</v>
      </c>
      <c r="E444" s="95"/>
      <c r="F444" s="96"/>
      <c r="G444" s="96"/>
      <c r="H444" s="96"/>
      <c r="I444" s="96"/>
      <c r="J444" s="96"/>
      <c r="K444" s="96"/>
      <c r="L444" s="96">
        <v>552557.9</v>
      </c>
      <c r="M444" s="96"/>
      <c r="N444" s="96"/>
      <c r="O444" s="96"/>
      <c r="P444" s="96"/>
      <c r="Q444" s="74">
        <f t="shared" si="33"/>
        <v>552557.9</v>
      </c>
      <c r="R444" s="177">
        <f t="shared" si="30"/>
        <v>83260717.300000012</v>
      </c>
      <c r="S444" s="139">
        <f t="shared" si="31"/>
        <v>0.6591081766897533</v>
      </c>
    </row>
    <row r="445" spans="1:19" s="19" customFormat="1">
      <c r="A445" s="103" t="s">
        <v>180</v>
      </c>
      <c r="B445" s="97">
        <v>41156</v>
      </c>
      <c r="C445" s="104" t="s">
        <v>301</v>
      </c>
      <c r="D445" s="119" t="s">
        <v>438</v>
      </c>
      <c r="E445" s="95">
        <v>9</v>
      </c>
      <c r="F445" s="96"/>
      <c r="G445" s="96"/>
      <c r="H445" s="96"/>
      <c r="I445" s="96"/>
      <c r="J445" s="96"/>
      <c r="K445" s="96"/>
      <c r="L445" s="96">
        <v>155755.42000000001</v>
      </c>
      <c r="M445" s="96"/>
      <c r="N445" s="96"/>
      <c r="O445" s="96"/>
      <c r="P445" s="96"/>
      <c r="Q445" s="74">
        <f t="shared" si="33"/>
        <v>155755.42000000001</v>
      </c>
      <c r="R445" s="177">
        <f t="shared" si="30"/>
        <v>83416472.720000014</v>
      </c>
      <c r="S445" s="139">
        <f t="shared" si="31"/>
        <v>0.66034116715890645</v>
      </c>
    </row>
    <row r="446" spans="1:19" s="19" customFormat="1">
      <c r="A446" s="103" t="s">
        <v>180</v>
      </c>
      <c r="B446" s="97">
        <v>41156</v>
      </c>
      <c r="C446" s="104" t="s">
        <v>302</v>
      </c>
      <c r="D446" s="119" t="s">
        <v>438</v>
      </c>
      <c r="E446" s="95">
        <v>9</v>
      </c>
      <c r="F446" s="96"/>
      <c r="G446" s="96"/>
      <c r="H446" s="96"/>
      <c r="I446" s="96"/>
      <c r="J446" s="96"/>
      <c r="K446" s="96"/>
      <c r="L446" s="96">
        <v>211813.61</v>
      </c>
      <c r="M446" s="96"/>
      <c r="N446" s="96"/>
      <c r="O446" s="96"/>
      <c r="P446" s="96"/>
      <c r="Q446" s="74">
        <f t="shared" si="33"/>
        <v>211813.61</v>
      </c>
      <c r="R446" s="177">
        <f t="shared" si="30"/>
        <v>83628286.330000013</v>
      </c>
      <c r="S446" s="139">
        <f t="shared" si="31"/>
        <v>0.662017925260595</v>
      </c>
    </row>
    <row r="447" spans="1:19" s="19" customFormat="1">
      <c r="A447" s="103" t="s">
        <v>180</v>
      </c>
      <c r="B447" s="97">
        <v>41156</v>
      </c>
      <c r="C447" s="104" t="s">
        <v>303</v>
      </c>
      <c r="D447" s="119" t="s">
        <v>438</v>
      </c>
      <c r="E447" s="95">
        <v>9</v>
      </c>
      <c r="F447" s="96"/>
      <c r="G447" s="96"/>
      <c r="H447" s="96"/>
      <c r="I447" s="96"/>
      <c r="J447" s="96"/>
      <c r="K447" s="96"/>
      <c r="L447" s="96">
        <v>194088.95</v>
      </c>
      <c r="M447" s="96"/>
      <c r="N447" s="96"/>
      <c r="O447" s="96"/>
      <c r="P447" s="96"/>
      <c r="Q447" s="74">
        <f t="shared" si="33"/>
        <v>194088.95</v>
      </c>
      <c r="R447" s="177">
        <f t="shared" si="30"/>
        <v>83822375.280000016</v>
      </c>
      <c r="S447" s="139">
        <f t="shared" si="31"/>
        <v>0.66355437147555119</v>
      </c>
    </row>
    <row r="448" spans="1:19" s="19" customFormat="1">
      <c r="A448" s="103" t="s">
        <v>180</v>
      </c>
      <c r="B448" s="97">
        <v>41162</v>
      </c>
      <c r="C448" s="104" t="s">
        <v>307</v>
      </c>
      <c r="D448" s="119" t="s">
        <v>438</v>
      </c>
      <c r="E448" s="95">
        <v>9</v>
      </c>
      <c r="F448" s="96"/>
      <c r="G448" s="96"/>
      <c r="H448" s="96"/>
      <c r="I448" s="96"/>
      <c r="J448" s="96"/>
      <c r="K448" s="96"/>
      <c r="L448" s="96">
        <v>211371.63</v>
      </c>
      <c r="M448" s="96"/>
      <c r="N448" s="96"/>
      <c r="O448" s="96"/>
      <c r="P448" s="96"/>
      <c r="Q448" s="74">
        <f t="shared" si="33"/>
        <v>211371.63</v>
      </c>
      <c r="R448" s="177">
        <f t="shared" si="30"/>
        <v>84033746.910000011</v>
      </c>
      <c r="S448" s="139">
        <f t="shared" si="31"/>
        <v>0.66522763077682845</v>
      </c>
    </row>
    <row r="449" spans="1:19" s="19" customFormat="1">
      <c r="A449" s="103" t="s">
        <v>180</v>
      </c>
      <c r="B449" s="97">
        <v>41264</v>
      </c>
      <c r="C449" s="104" t="s">
        <v>385</v>
      </c>
      <c r="D449" s="119" t="s">
        <v>438</v>
      </c>
      <c r="E449" s="95">
        <v>9</v>
      </c>
      <c r="F449" s="96"/>
      <c r="G449" s="96"/>
      <c r="H449" s="96"/>
      <c r="I449" s="96"/>
      <c r="J449" s="96"/>
      <c r="K449" s="96"/>
      <c r="L449" s="96">
        <v>308916.12</v>
      </c>
      <c r="M449" s="96"/>
      <c r="N449" s="96"/>
      <c r="O449" s="96"/>
      <c r="P449" s="96"/>
      <c r="Q449" s="74">
        <f t="shared" si="33"/>
        <v>308916.12</v>
      </c>
      <c r="R449" s="177">
        <f t="shared" si="30"/>
        <v>84342663.030000016</v>
      </c>
      <c r="S449" s="139">
        <f t="shared" si="31"/>
        <v>0.66767307140244359</v>
      </c>
    </row>
    <row r="450" spans="1:19" s="19" customFormat="1">
      <c r="A450" s="103" t="s">
        <v>180</v>
      </c>
      <c r="B450" s="97">
        <v>41264</v>
      </c>
      <c r="C450" s="104" t="s">
        <v>386</v>
      </c>
      <c r="D450" s="119" t="s">
        <v>438</v>
      </c>
      <c r="E450" s="95">
        <v>9</v>
      </c>
      <c r="F450" s="96"/>
      <c r="G450" s="96"/>
      <c r="H450" s="96"/>
      <c r="I450" s="96"/>
      <c r="J450" s="96"/>
      <c r="K450" s="96"/>
      <c r="L450" s="96">
        <v>798382.3</v>
      </c>
      <c r="M450" s="96"/>
      <c r="N450" s="96"/>
      <c r="O450" s="96"/>
      <c r="P450" s="96"/>
      <c r="Q450" s="74">
        <f t="shared" si="33"/>
        <v>798382.3</v>
      </c>
      <c r="R450" s="177">
        <f t="shared" si="30"/>
        <v>85141045.330000013</v>
      </c>
      <c r="S450" s="139">
        <f t="shared" si="31"/>
        <v>0.67399322235860604</v>
      </c>
    </row>
    <row r="451" spans="1:19" s="19" customFormat="1">
      <c r="A451" s="103" t="s">
        <v>180</v>
      </c>
      <c r="B451" s="97">
        <v>41264</v>
      </c>
      <c r="C451" s="104" t="s">
        <v>387</v>
      </c>
      <c r="D451" s="119" t="s">
        <v>438</v>
      </c>
      <c r="E451" s="95">
        <v>9</v>
      </c>
      <c r="F451" s="96"/>
      <c r="G451" s="96"/>
      <c r="H451" s="96"/>
      <c r="I451" s="96"/>
      <c r="J451" s="96"/>
      <c r="K451" s="96"/>
      <c r="L451" s="96">
        <v>238677.32</v>
      </c>
      <c r="M451" s="96"/>
      <c r="N451" s="96"/>
      <c r="O451" s="96"/>
      <c r="P451" s="96"/>
      <c r="Q451" s="74">
        <f t="shared" si="33"/>
        <v>238677.32</v>
      </c>
      <c r="R451" s="177">
        <f t="shared" si="30"/>
        <v>85379722.650000006</v>
      </c>
      <c r="S451" s="139">
        <f t="shared" si="31"/>
        <v>0.67588263886021471</v>
      </c>
    </row>
    <row r="452" spans="1:19" s="19" customFormat="1">
      <c r="A452" s="103" t="s">
        <v>180</v>
      </c>
      <c r="B452" s="97">
        <v>41264</v>
      </c>
      <c r="C452" s="104" t="s">
        <v>388</v>
      </c>
      <c r="D452" s="119" t="s">
        <v>438</v>
      </c>
      <c r="E452" s="95">
        <v>9</v>
      </c>
      <c r="F452" s="96"/>
      <c r="G452" s="96"/>
      <c r="H452" s="96"/>
      <c r="I452" s="96"/>
      <c r="J452" s="96"/>
      <c r="K452" s="96"/>
      <c r="L452" s="96">
        <v>135670</v>
      </c>
      <c r="M452" s="96"/>
      <c r="N452" s="96"/>
      <c r="O452" s="96"/>
      <c r="P452" s="96"/>
      <c r="Q452" s="74">
        <f t="shared" si="33"/>
        <v>135670</v>
      </c>
      <c r="R452" s="177">
        <f t="shared" si="30"/>
        <v>85515392.650000006</v>
      </c>
      <c r="S452" s="139">
        <f t="shared" si="31"/>
        <v>0.67695662920321531</v>
      </c>
    </row>
    <row r="453" spans="1:19" s="19" customFormat="1">
      <c r="A453" s="103" t="s">
        <v>180</v>
      </c>
      <c r="B453" s="97">
        <v>41264</v>
      </c>
      <c r="C453" s="104" t="s">
        <v>389</v>
      </c>
      <c r="D453" s="119" t="s">
        <v>438</v>
      </c>
      <c r="E453" s="95">
        <v>9</v>
      </c>
      <c r="F453" s="96"/>
      <c r="G453" s="96"/>
      <c r="H453" s="96"/>
      <c r="I453" s="96"/>
      <c r="J453" s="96"/>
      <c r="K453" s="96"/>
      <c r="L453" s="96">
        <v>147723.01999999999</v>
      </c>
      <c r="M453" s="96"/>
      <c r="N453" s="96"/>
      <c r="O453" s="96"/>
      <c r="P453" s="96"/>
      <c r="Q453" s="74">
        <f t="shared" si="33"/>
        <v>147723.01999999999</v>
      </c>
      <c r="R453" s="177">
        <f t="shared" si="30"/>
        <v>85663115.670000002</v>
      </c>
      <c r="S453" s="139">
        <f t="shared" si="31"/>
        <v>0.67812603361774226</v>
      </c>
    </row>
    <row r="454" spans="1:19" s="19" customFormat="1">
      <c r="A454" s="103" t="s">
        <v>180</v>
      </c>
      <c r="B454" s="97">
        <v>41264</v>
      </c>
      <c r="C454" s="104" t="s">
        <v>390</v>
      </c>
      <c r="D454" s="119" t="s">
        <v>438</v>
      </c>
      <c r="E454" s="95">
        <v>9</v>
      </c>
      <c r="F454" s="96"/>
      <c r="G454" s="96"/>
      <c r="H454" s="96"/>
      <c r="I454" s="96"/>
      <c r="J454" s="96"/>
      <c r="K454" s="96"/>
      <c r="L454" s="96">
        <v>231215.88</v>
      </c>
      <c r="M454" s="96"/>
      <c r="N454" s="96"/>
      <c r="O454" s="96"/>
      <c r="P454" s="96"/>
      <c r="Q454" s="74">
        <f t="shared" si="33"/>
        <v>231215.88</v>
      </c>
      <c r="R454" s="177">
        <f t="shared" si="30"/>
        <v>85894331.549999997</v>
      </c>
      <c r="S454" s="139">
        <f t="shared" si="31"/>
        <v>0.67995638389612634</v>
      </c>
    </row>
    <row r="455" spans="1:19" s="19" customFormat="1">
      <c r="A455" s="103" t="s">
        <v>180</v>
      </c>
      <c r="B455" s="97">
        <v>41264</v>
      </c>
      <c r="C455" s="104" t="s">
        <v>391</v>
      </c>
      <c r="D455" s="119" t="s">
        <v>438</v>
      </c>
      <c r="E455" s="95">
        <v>9</v>
      </c>
      <c r="F455" s="96"/>
      <c r="G455" s="96"/>
      <c r="H455" s="96"/>
      <c r="I455" s="96"/>
      <c r="J455" s="96"/>
      <c r="K455" s="96"/>
      <c r="L455" s="96">
        <v>786234.85</v>
      </c>
      <c r="M455" s="96"/>
      <c r="N455" s="96"/>
      <c r="O455" s="96"/>
      <c r="P455" s="96"/>
      <c r="Q455" s="74">
        <f t="shared" si="33"/>
        <v>786234.85</v>
      </c>
      <c r="R455" s="177">
        <f t="shared" si="30"/>
        <v>86680566.399999991</v>
      </c>
      <c r="S455" s="139">
        <f t="shared" si="31"/>
        <v>0.68618037325435199</v>
      </c>
    </row>
    <row r="456" spans="1:19" s="19" customFormat="1">
      <c r="A456" s="103" t="s">
        <v>180</v>
      </c>
      <c r="B456" s="97">
        <v>41264</v>
      </c>
      <c r="C456" s="104" t="s">
        <v>392</v>
      </c>
      <c r="D456" s="119" t="s">
        <v>438</v>
      </c>
      <c r="E456" s="95">
        <v>9</v>
      </c>
      <c r="F456" s="96"/>
      <c r="G456" s="96"/>
      <c r="H456" s="96"/>
      <c r="I456" s="96"/>
      <c r="J456" s="96"/>
      <c r="K456" s="96"/>
      <c r="L456" s="96">
        <v>433540.38</v>
      </c>
      <c r="M456" s="96"/>
      <c r="N456" s="96"/>
      <c r="O456" s="96"/>
      <c r="P456" s="96"/>
      <c r="Q456" s="74">
        <f t="shared" si="33"/>
        <v>433540.38</v>
      </c>
      <c r="R456" s="177">
        <f t="shared" si="30"/>
        <v>87114106.779999986</v>
      </c>
      <c r="S456" s="139">
        <f t="shared" si="31"/>
        <v>0.6896123639775833</v>
      </c>
    </row>
    <row r="457" spans="1:19" s="19" customFormat="1">
      <c r="A457" s="103" t="s">
        <v>180</v>
      </c>
      <c r="B457" s="97">
        <v>41278</v>
      </c>
      <c r="C457" s="104" t="s">
        <v>404</v>
      </c>
      <c r="D457" s="119" t="s">
        <v>438</v>
      </c>
      <c r="E457" s="95">
        <v>9</v>
      </c>
      <c r="F457" s="96"/>
      <c r="G457" s="96"/>
      <c r="H457" s="96"/>
      <c r="I457" s="96"/>
      <c r="J457" s="96"/>
      <c r="K457" s="96"/>
      <c r="L457" s="96">
        <v>449575.15</v>
      </c>
      <c r="M457" s="96"/>
      <c r="N457" s="96"/>
      <c r="O457" s="96"/>
      <c r="P457" s="96"/>
      <c r="Q457" s="74">
        <f t="shared" si="33"/>
        <v>449575.15</v>
      </c>
      <c r="R457" s="177">
        <f t="shared" si="30"/>
        <v>87563681.929999992</v>
      </c>
      <c r="S457" s="139">
        <f t="shared" si="31"/>
        <v>0.69317128908669379</v>
      </c>
    </row>
    <row r="458" spans="1:19" s="19" customFormat="1">
      <c r="A458" s="103" t="s">
        <v>180</v>
      </c>
      <c r="B458" s="97">
        <v>41344</v>
      </c>
      <c r="C458" s="104" t="s">
        <v>463</v>
      </c>
      <c r="D458" s="119" t="s">
        <v>464</v>
      </c>
      <c r="E458" s="95">
        <v>1</v>
      </c>
      <c r="F458" s="96">
        <v>85160.4</v>
      </c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74">
        <f t="shared" si="33"/>
        <v>85160.4</v>
      </c>
      <c r="R458" s="177">
        <f t="shared" si="30"/>
        <v>87648842.329999998</v>
      </c>
      <c r="S458" s="139">
        <f t="shared" si="31"/>
        <v>0.69384543552441824</v>
      </c>
    </row>
    <row r="459" spans="1:19" s="186" customFormat="1">
      <c r="A459" s="180" t="s">
        <v>180</v>
      </c>
      <c r="B459" s="181">
        <v>41425</v>
      </c>
      <c r="C459" s="182" t="s">
        <v>619</v>
      </c>
      <c r="D459" s="194" t="s">
        <v>619</v>
      </c>
      <c r="E459" s="183" t="s">
        <v>619</v>
      </c>
      <c r="F459" s="184"/>
      <c r="G459" s="184"/>
      <c r="H459" s="184"/>
      <c r="I459" s="184"/>
      <c r="J459" s="184"/>
      <c r="K459" s="184"/>
      <c r="L459" s="184">
        <v>-127590.76</v>
      </c>
      <c r="M459" s="184"/>
      <c r="N459" s="184"/>
      <c r="O459" s="184"/>
      <c r="P459" s="184"/>
      <c r="Q459" s="185">
        <f t="shared" si="33"/>
        <v>-127590.76</v>
      </c>
      <c r="R459" s="177">
        <f t="shared" si="30"/>
        <v>87521251.569999993</v>
      </c>
      <c r="S459" s="139">
        <f t="shared" si="31"/>
        <v>0.69283540203067528</v>
      </c>
    </row>
    <row r="460" spans="1:19" s="19" customFormat="1">
      <c r="A460" s="103" t="s">
        <v>180</v>
      </c>
      <c r="B460" s="97">
        <v>41436</v>
      </c>
      <c r="C460" s="104" t="s">
        <v>514</v>
      </c>
      <c r="D460" s="119" t="s">
        <v>438</v>
      </c>
      <c r="E460" s="95">
        <v>9</v>
      </c>
      <c r="F460" s="96"/>
      <c r="G460" s="96"/>
      <c r="H460" s="96"/>
      <c r="I460" s="96"/>
      <c r="J460" s="96"/>
      <c r="K460" s="96"/>
      <c r="L460" s="96">
        <v>8635.7800000000007</v>
      </c>
      <c r="M460" s="96"/>
      <c r="N460" s="96"/>
      <c r="O460" s="96"/>
      <c r="P460" s="96"/>
      <c r="Q460" s="74">
        <f t="shared" si="33"/>
        <v>8635.7800000000007</v>
      </c>
      <c r="R460" s="177">
        <f t="shared" si="30"/>
        <v>87529887.349999994</v>
      </c>
      <c r="S460" s="139">
        <f t="shared" si="31"/>
        <v>0.69290376455978475</v>
      </c>
    </row>
    <row r="461" spans="1:19" s="19" customFormat="1">
      <c r="A461" s="103" t="s">
        <v>180</v>
      </c>
      <c r="B461" s="97">
        <v>41436</v>
      </c>
      <c r="C461" s="104" t="s">
        <v>515</v>
      </c>
      <c r="D461" s="119" t="s">
        <v>438</v>
      </c>
      <c r="E461" s="95">
        <v>9</v>
      </c>
      <c r="F461" s="96"/>
      <c r="G461" s="96"/>
      <c r="H461" s="96"/>
      <c r="I461" s="96"/>
      <c r="J461" s="96"/>
      <c r="K461" s="96"/>
      <c r="L461" s="96">
        <v>337449.63</v>
      </c>
      <c r="M461" s="96"/>
      <c r="N461" s="96"/>
      <c r="O461" s="96"/>
      <c r="P461" s="96"/>
      <c r="Q461" s="74">
        <f t="shared" si="33"/>
        <v>337449.63</v>
      </c>
      <c r="R461" s="177">
        <f t="shared" si="30"/>
        <v>87867336.979999989</v>
      </c>
      <c r="S461" s="139">
        <f t="shared" si="31"/>
        <v>0.69557508204979068</v>
      </c>
    </row>
    <row r="462" spans="1:19" s="19" customFormat="1">
      <c r="A462" s="103" t="s">
        <v>180</v>
      </c>
      <c r="B462" s="97">
        <v>41436</v>
      </c>
      <c r="C462" s="104" t="s">
        <v>516</v>
      </c>
      <c r="D462" s="119" t="s">
        <v>438</v>
      </c>
      <c r="E462" s="95">
        <v>9</v>
      </c>
      <c r="F462" s="96"/>
      <c r="G462" s="96"/>
      <c r="H462" s="96"/>
      <c r="I462" s="96"/>
      <c r="J462" s="96"/>
      <c r="K462" s="96"/>
      <c r="L462" s="96">
        <v>229983.24</v>
      </c>
      <c r="M462" s="96"/>
      <c r="N462" s="96"/>
      <c r="O462" s="96"/>
      <c r="P462" s="96"/>
      <c r="Q462" s="74">
        <f t="shared" si="33"/>
        <v>229983.24</v>
      </c>
      <c r="R462" s="177">
        <f t="shared" si="30"/>
        <v>88097320.219999984</v>
      </c>
      <c r="S462" s="139">
        <f t="shared" si="31"/>
        <v>0.6973956745080494</v>
      </c>
    </row>
    <row r="463" spans="1:19" s="19" customFormat="1">
      <c r="A463" s="103" t="s">
        <v>180</v>
      </c>
      <c r="B463" s="97">
        <v>41436</v>
      </c>
      <c r="C463" s="104" t="s">
        <v>517</v>
      </c>
      <c r="D463" s="119" t="s">
        <v>438</v>
      </c>
      <c r="E463" s="95">
        <v>9</v>
      </c>
      <c r="F463" s="96"/>
      <c r="G463" s="96"/>
      <c r="H463" s="96"/>
      <c r="I463" s="96"/>
      <c r="J463" s="96"/>
      <c r="K463" s="96"/>
      <c r="L463" s="96">
        <v>18680.5</v>
      </c>
      <c r="M463" s="96"/>
      <c r="N463" s="96"/>
      <c r="O463" s="96"/>
      <c r="P463" s="96"/>
      <c r="Q463" s="74">
        <f t="shared" si="33"/>
        <v>18680.5</v>
      </c>
      <c r="R463" s="177">
        <f t="shared" si="30"/>
        <v>88116000.719999984</v>
      </c>
      <c r="S463" s="139">
        <f t="shared" si="31"/>
        <v>0.69754355301178961</v>
      </c>
    </row>
    <row r="464" spans="1:19" s="19" customFormat="1">
      <c r="A464" s="103" t="s">
        <v>180</v>
      </c>
      <c r="B464" s="97">
        <v>41436</v>
      </c>
      <c r="C464" s="104" t="s">
        <v>518</v>
      </c>
      <c r="D464" s="119" t="s">
        <v>438</v>
      </c>
      <c r="E464" s="95">
        <v>9</v>
      </c>
      <c r="F464" s="96"/>
      <c r="G464" s="96"/>
      <c r="H464" s="96"/>
      <c r="I464" s="96"/>
      <c r="J464" s="96"/>
      <c r="K464" s="96"/>
      <c r="L464" s="96">
        <v>169890.59</v>
      </c>
      <c r="M464" s="96"/>
      <c r="N464" s="96"/>
      <c r="O464" s="96"/>
      <c r="P464" s="96"/>
      <c r="Q464" s="74">
        <f t="shared" si="33"/>
        <v>169890.59</v>
      </c>
      <c r="R464" s="177">
        <f t="shared" si="30"/>
        <v>88285891.309999987</v>
      </c>
      <c r="S464" s="139">
        <f t="shared" si="31"/>
        <v>0.69888844026045671</v>
      </c>
    </row>
    <row r="465" spans="1:19" s="19" customFormat="1">
      <c r="A465" s="103" t="s">
        <v>180</v>
      </c>
      <c r="B465" s="97">
        <v>41436</v>
      </c>
      <c r="C465" s="104" t="s">
        <v>519</v>
      </c>
      <c r="D465" s="119" t="s">
        <v>438</v>
      </c>
      <c r="E465" s="95">
        <v>9</v>
      </c>
      <c r="F465" s="96"/>
      <c r="G465" s="96"/>
      <c r="H465" s="96"/>
      <c r="I465" s="96"/>
      <c r="J465" s="96"/>
      <c r="K465" s="96"/>
      <c r="L465" s="96">
        <v>173760.08</v>
      </c>
      <c r="M465" s="96"/>
      <c r="N465" s="96"/>
      <c r="O465" s="96"/>
      <c r="P465" s="96"/>
      <c r="Q465" s="74">
        <f t="shared" si="33"/>
        <v>173760.08</v>
      </c>
      <c r="R465" s="177">
        <f t="shared" si="30"/>
        <v>88459651.389999986</v>
      </c>
      <c r="S465" s="139">
        <f t="shared" si="31"/>
        <v>0.70026395915128736</v>
      </c>
    </row>
    <row r="466" spans="1:19" s="19" customFormat="1">
      <c r="A466" s="103" t="s">
        <v>180</v>
      </c>
      <c r="B466" s="97">
        <v>41436</v>
      </c>
      <c r="C466" s="104" t="s">
        <v>520</v>
      </c>
      <c r="D466" s="119" t="s">
        <v>438</v>
      </c>
      <c r="E466" s="95">
        <v>9</v>
      </c>
      <c r="F466" s="96"/>
      <c r="G466" s="96"/>
      <c r="H466" s="96"/>
      <c r="I466" s="96"/>
      <c r="J466" s="96"/>
      <c r="K466" s="96"/>
      <c r="L466" s="96">
        <v>254830.32</v>
      </c>
      <c r="M466" s="96"/>
      <c r="N466" s="96"/>
      <c r="O466" s="96"/>
      <c r="P466" s="96"/>
      <c r="Q466" s="74">
        <f t="shared" si="33"/>
        <v>254830.32</v>
      </c>
      <c r="R466" s="177">
        <f t="shared" si="30"/>
        <v>88714481.709999979</v>
      </c>
      <c r="S466" s="139">
        <f t="shared" si="31"/>
        <v>0.702281245970656</v>
      </c>
    </row>
    <row r="467" spans="1:19" s="19" customFormat="1">
      <c r="A467" s="103" t="s">
        <v>180</v>
      </c>
      <c r="B467" s="97">
        <v>41436</v>
      </c>
      <c r="C467" s="104" t="s">
        <v>521</v>
      </c>
      <c r="D467" s="119" t="s">
        <v>438</v>
      </c>
      <c r="E467" s="95">
        <v>9</v>
      </c>
      <c r="F467" s="96"/>
      <c r="G467" s="96"/>
      <c r="H467" s="96"/>
      <c r="I467" s="96"/>
      <c r="J467" s="96"/>
      <c r="K467" s="96"/>
      <c r="L467" s="96">
        <v>116477.35</v>
      </c>
      <c r="M467" s="96"/>
      <c r="N467" s="96"/>
      <c r="O467" s="96"/>
      <c r="P467" s="96"/>
      <c r="Q467" s="74">
        <f t="shared" si="33"/>
        <v>116477.35</v>
      </c>
      <c r="R467" s="177">
        <f t="shared" si="30"/>
        <v>88830959.059999973</v>
      </c>
      <c r="S467" s="139">
        <f t="shared" si="31"/>
        <v>0.70320330353001537</v>
      </c>
    </row>
    <row r="468" spans="1:19" s="19" customFormat="1">
      <c r="A468" s="103" t="s">
        <v>180</v>
      </c>
      <c r="B468" s="97">
        <v>41436</v>
      </c>
      <c r="C468" s="104" t="s">
        <v>522</v>
      </c>
      <c r="D468" s="119" t="s">
        <v>438</v>
      </c>
      <c r="E468" s="95">
        <v>9</v>
      </c>
      <c r="F468" s="96"/>
      <c r="G468" s="96"/>
      <c r="H468" s="96"/>
      <c r="I468" s="96"/>
      <c r="J468" s="96"/>
      <c r="K468" s="96"/>
      <c r="L468" s="96">
        <v>162542.39000000001</v>
      </c>
      <c r="M468" s="96"/>
      <c r="N468" s="96"/>
      <c r="O468" s="96"/>
      <c r="P468" s="96"/>
      <c r="Q468" s="74">
        <f t="shared" si="33"/>
        <v>162542.39000000001</v>
      </c>
      <c r="R468" s="177">
        <f t="shared" si="30"/>
        <v>88993501.449999973</v>
      </c>
      <c r="S468" s="139">
        <f t="shared" si="31"/>
        <v>0.70449002098551938</v>
      </c>
    </row>
    <row r="469" spans="1:19" s="19" customFormat="1">
      <c r="A469" s="103" t="s">
        <v>180</v>
      </c>
      <c r="B469" s="97">
        <v>41451</v>
      </c>
      <c r="C469" s="104" t="s">
        <v>542</v>
      </c>
      <c r="D469" s="119" t="s">
        <v>438</v>
      </c>
      <c r="E469" s="95">
        <v>9</v>
      </c>
      <c r="F469" s="96"/>
      <c r="G469" s="96"/>
      <c r="H469" s="96"/>
      <c r="I469" s="96"/>
      <c r="J469" s="96"/>
      <c r="K469" s="96"/>
      <c r="L469" s="96">
        <v>430393.85</v>
      </c>
      <c r="M469" s="96"/>
      <c r="N469" s="96"/>
      <c r="O469" s="96"/>
      <c r="P469" s="96"/>
      <c r="Q469" s="74">
        <f t="shared" si="33"/>
        <v>430393.85</v>
      </c>
      <c r="R469" s="177">
        <f t="shared" si="30"/>
        <v>89423895.299999967</v>
      </c>
      <c r="S469" s="139">
        <f t="shared" si="31"/>
        <v>0.70789710315981591</v>
      </c>
    </row>
    <row r="470" spans="1:19" s="19" customFormat="1">
      <c r="A470" s="103" t="s">
        <v>180</v>
      </c>
      <c r="B470" s="97">
        <v>41451</v>
      </c>
      <c r="C470" s="104" t="s">
        <v>543</v>
      </c>
      <c r="D470" s="119" t="s">
        <v>438</v>
      </c>
      <c r="E470" s="95">
        <v>9</v>
      </c>
      <c r="F470" s="96"/>
      <c r="G470" s="96"/>
      <c r="H470" s="96"/>
      <c r="I470" s="96"/>
      <c r="J470" s="96"/>
      <c r="K470" s="96"/>
      <c r="L470" s="96">
        <v>107380.77</v>
      </c>
      <c r="M470" s="96"/>
      <c r="N470" s="96"/>
      <c r="O470" s="96"/>
      <c r="P470" s="96"/>
      <c r="Q470" s="74">
        <f t="shared" si="33"/>
        <v>107380.77</v>
      </c>
      <c r="R470" s="177">
        <f t="shared" si="30"/>
        <v>89531276.069999963</v>
      </c>
      <c r="S470" s="139">
        <f t="shared" si="31"/>
        <v>0.70874715040684155</v>
      </c>
    </row>
    <row r="471" spans="1:19" s="19" customFormat="1">
      <c r="A471" s="103" t="s">
        <v>180</v>
      </c>
      <c r="B471" s="97">
        <v>41451</v>
      </c>
      <c r="C471" s="104" t="s">
        <v>544</v>
      </c>
      <c r="D471" s="119" t="s">
        <v>438</v>
      </c>
      <c r="E471" s="95">
        <v>9</v>
      </c>
      <c r="F471" s="96"/>
      <c r="G471" s="96"/>
      <c r="H471" s="96"/>
      <c r="I471" s="96"/>
      <c r="J471" s="96"/>
      <c r="K471" s="96"/>
      <c r="L471" s="96">
        <v>143151.31</v>
      </c>
      <c r="M471" s="96"/>
      <c r="N471" s="96"/>
      <c r="O471" s="96"/>
      <c r="P471" s="96"/>
      <c r="Q471" s="74">
        <f t="shared" si="33"/>
        <v>143151.31</v>
      </c>
      <c r="R471" s="177">
        <f t="shared" ref="R471:R493" si="34">(R470+Q471)</f>
        <v>89674427.379999965</v>
      </c>
      <c r="S471" s="139">
        <f t="shared" ref="S471:S493" si="35">R471/126323296</f>
        <v>0.70988036426788581</v>
      </c>
    </row>
    <row r="472" spans="1:19" s="19" customFormat="1">
      <c r="A472" s="103" t="s">
        <v>180</v>
      </c>
      <c r="B472" s="97">
        <v>41451</v>
      </c>
      <c r="C472" s="104" t="s">
        <v>545</v>
      </c>
      <c r="D472" s="119" t="s">
        <v>438</v>
      </c>
      <c r="E472" s="95">
        <v>9</v>
      </c>
      <c r="F472" s="96"/>
      <c r="G472" s="96"/>
      <c r="H472" s="96"/>
      <c r="I472" s="96"/>
      <c r="J472" s="96"/>
      <c r="K472" s="96"/>
      <c r="L472" s="96">
        <v>319621.40000000002</v>
      </c>
      <c r="M472" s="96"/>
      <c r="N472" s="96"/>
      <c r="O472" s="96"/>
      <c r="P472" s="96"/>
      <c r="Q472" s="74">
        <f t="shared" si="33"/>
        <v>319621.40000000002</v>
      </c>
      <c r="R472" s="177">
        <f t="shared" si="34"/>
        <v>89994048.779999971</v>
      </c>
      <c r="S472" s="139">
        <f t="shared" si="35"/>
        <v>0.71241054999071562</v>
      </c>
    </row>
    <row r="473" spans="1:19" s="19" customFormat="1">
      <c r="A473" s="103" t="s">
        <v>180</v>
      </c>
      <c r="B473" s="97">
        <v>41451</v>
      </c>
      <c r="C473" s="104" t="s">
        <v>547</v>
      </c>
      <c r="D473" s="119" t="s">
        <v>438</v>
      </c>
      <c r="E473" s="95">
        <v>9</v>
      </c>
      <c r="F473" s="96"/>
      <c r="G473" s="96"/>
      <c r="H473" s="96"/>
      <c r="I473" s="96"/>
      <c r="J473" s="96"/>
      <c r="K473" s="96"/>
      <c r="L473" s="96">
        <v>44671.88</v>
      </c>
      <c r="M473" s="96"/>
      <c r="N473" s="96"/>
      <c r="O473" s="96"/>
      <c r="P473" s="96"/>
      <c r="Q473" s="74">
        <f t="shared" si="33"/>
        <v>44671.88</v>
      </c>
      <c r="R473" s="177">
        <f t="shared" si="34"/>
        <v>90038720.659999967</v>
      </c>
      <c r="S473" s="139">
        <f t="shared" si="35"/>
        <v>0.71276418135891551</v>
      </c>
    </row>
    <row r="474" spans="1:19" s="19" customFormat="1">
      <c r="A474" s="103" t="s">
        <v>180</v>
      </c>
      <c r="B474" s="97">
        <v>41451</v>
      </c>
      <c r="C474" s="104" t="s">
        <v>548</v>
      </c>
      <c r="D474" s="119" t="s">
        <v>438</v>
      </c>
      <c r="E474" s="95">
        <v>9</v>
      </c>
      <c r="F474" s="96"/>
      <c r="G474" s="96"/>
      <c r="H474" s="96"/>
      <c r="I474" s="96"/>
      <c r="J474" s="96"/>
      <c r="K474" s="96"/>
      <c r="L474" s="96">
        <v>114686.19</v>
      </c>
      <c r="M474" s="96"/>
      <c r="N474" s="96"/>
      <c r="O474" s="96"/>
      <c r="P474" s="96"/>
      <c r="Q474" s="74">
        <f t="shared" ref="Q474:Q490" si="36">SUM(F474:P474)</f>
        <v>114686.19</v>
      </c>
      <c r="R474" s="177">
        <f t="shared" si="34"/>
        <v>90153406.849999964</v>
      </c>
      <c r="S474" s="139">
        <f t="shared" si="35"/>
        <v>0.71367205974422931</v>
      </c>
    </row>
    <row r="475" spans="1:19" s="19" customFormat="1">
      <c r="A475" s="103" t="s">
        <v>180</v>
      </c>
      <c r="B475" s="97">
        <v>41451</v>
      </c>
      <c r="C475" s="104" t="s">
        <v>549</v>
      </c>
      <c r="D475" s="119" t="s">
        <v>438</v>
      </c>
      <c r="E475" s="95">
        <v>9</v>
      </c>
      <c r="F475" s="96"/>
      <c r="G475" s="96"/>
      <c r="H475" s="96"/>
      <c r="I475" s="96"/>
      <c r="J475" s="96"/>
      <c r="K475" s="96"/>
      <c r="L475" s="96">
        <v>11849.86</v>
      </c>
      <c r="M475" s="96"/>
      <c r="N475" s="96"/>
      <c r="O475" s="96"/>
      <c r="P475" s="96"/>
      <c r="Q475" s="74">
        <f t="shared" si="36"/>
        <v>11849.86</v>
      </c>
      <c r="R475" s="177">
        <f t="shared" si="34"/>
        <v>90165256.709999964</v>
      </c>
      <c r="S475" s="139">
        <f t="shared" si="35"/>
        <v>0.71376586556132893</v>
      </c>
    </row>
    <row r="476" spans="1:19" s="19" customFormat="1">
      <c r="A476" s="103" t="s">
        <v>180</v>
      </c>
      <c r="B476" s="97">
        <v>41451</v>
      </c>
      <c r="C476" s="104" t="s">
        <v>550</v>
      </c>
      <c r="D476" s="119" t="s">
        <v>438</v>
      </c>
      <c r="E476" s="95">
        <v>9</v>
      </c>
      <c r="F476" s="96"/>
      <c r="G476" s="96"/>
      <c r="H476" s="96"/>
      <c r="I476" s="96"/>
      <c r="J476" s="96"/>
      <c r="K476" s="96"/>
      <c r="L476" s="96">
        <v>248992.53</v>
      </c>
      <c r="M476" s="96"/>
      <c r="N476" s="96"/>
      <c r="O476" s="96"/>
      <c r="P476" s="96"/>
      <c r="Q476" s="74">
        <f t="shared" si="36"/>
        <v>248992.53</v>
      </c>
      <c r="R476" s="177">
        <f t="shared" si="34"/>
        <v>90414249.239999965</v>
      </c>
      <c r="S476" s="139">
        <f t="shared" si="35"/>
        <v>0.71573693928948756</v>
      </c>
    </row>
    <row r="477" spans="1:19" s="19" customFormat="1">
      <c r="A477" s="103" t="s">
        <v>180</v>
      </c>
      <c r="B477" s="97">
        <v>41451</v>
      </c>
      <c r="C477" s="104" t="s">
        <v>551</v>
      </c>
      <c r="D477" s="119" t="s">
        <v>438</v>
      </c>
      <c r="E477" s="95">
        <v>9</v>
      </c>
      <c r="F477" s="96"/>
      <c r="G477" s="96"/>
      <c r="H477" s="96"/>
      <c r="I477" s="96"/>
      <c r="J477" s="96"/>
      <c r="K477" s="96"/>
      <c r="L477" s="96">
        <v>151378.57999999999</v>
      </c>
      <c r="M477" s="96"/>
      <c r="N477" s="96"/>
      <c r="O477" s="96"/>
      <c r="P477" s="96"/>
      <c r="Q477" s="74">
        <f t="shared" si="36"/>
        <v>151378.57999999999</v>
      </c>
      <c r="R477" s="177">
        <f t="shared" si="34"/>
        <v>90565627.819999963</v>
      </c>
      <c r="S477" s="139">
        <f t="shared" si="35"/>
        <v>0.71693528183431787</v>
      </c>
    </row>
    <row r="478" spans="1:19" s="19" customFormat="1">
      <c r="A478" s="103" t="s">
        <v>180</v>
      </c>
      <c r="B478" s="97">
        <v>41452</v>
      </c>
      <c r="C478" s="104" t="s">
        <v>546</v>
      </c>
      <c r="D478" s="119" t="s">
        <v>438</v>
      </c>
      <c r="E478" s="95">
        <v>9</v>
      </c>
      <c r="F478" s="96"/>
      <c r="G478" s="96"/>
      <c r="H478" s="96"/>
      <c r="I478" s="96"/>
      <c r="J478" s="96"/>
      <c r="K478" s="96"/>
      <c r="L478" s="96">
        <v>157373.39000000001</v>
      </c>
      <c r="M478" s="96"/>
      <c r="N478" s="96"/>
      <c r="O478" s="96"/>
      <c r="P478" s="96"/>
      <c r="Q478" s="74">
        <f t="shared" si="36"/>
        <v>157373.39000000001</v>
      </c>
      <c r="R478" s="177">
        <f t="shared" si="34"/>
        <v>90723001.209999964</v>
      </c>
      <c r="S478" s="139">
        <f t="shared" si="35"/>
        <v>0.71818108047149087</v>
      </c>
    </row>
    <row r="479" spans="1:19" s="19" customFormat="1">
      <c r="A479" s="103" t="s">
        <v>180</v>
      </c>
      <c r="B479" s="97">
        <v>41512</v>
      </c>
      <c r="C479" s="104" t="s">
        <v>576</v>
      </c>
      <c r="D479" s="119" t="s">
        <v>438</v>
      </c>
      <c r="E479" s="95">
        <v>9</v>
      </c>
      <c r="F479" s="96"/>
      <c r="G479" s="96"/>
      <c r="H479" s="96"/>
      <c r="I479" s="96"/>
      <c r="J479" s="96"/>
      <c r="K479" s="96"/>
      <c r="L479" s="96">
        <v>447703.26</v>
      </c>
      <c r="M479" s="96"/>
      <c r="N479" s="96"/>
      <c r="O479" s="96"/>
      <c r="P479" s="96"/>
      <c r="Q479" s="74">
        <f t="shared" si="36"/>
        <v>447703.26</v>
      </c>
      <c r="R479" s="177">
        <f t="shared" si="34"/>
        <v>91170704.469999969</v>
      </c>
      <c r="S479" s="139">
        <f t="shared" si="35"/>
        <v>0.72172518733203395</v>
      </c>
    </row>
    <row r="480" spans="1:19" s="19" customFormat="1">
      <c r="A480" s="103" t="s">
        <v>180</v>
      </c>
      <c r="B480" s="97">
        <v>41512</v>
      </c>
      <c r="C480" s="104" t="s">
        <v>577</v>
      </c>
      <c r="D480" s="119" t="s">
        <v>438</v>
      </c>
      <c r="E480" s="95">
        <v>9</v>
      </c>
      <c r="F480" s="96"/>
      <c r="G480" s="96"/>
      <c r="H480" s="96"/>
      <c r="I480" s="96"/>
      <c r="J480" s="96"/>
      <c r="K480" s="96"/>
      <c r="L480" s="96">
        <v>310786.34999999998</v>
      </c>
      <c r="M480" s="96"/>
      <c r="N480" s="96"/>
      <c r="O480" s="96"/>
      <c r="P480" s="96"/>
      <c r="Q480" s="74">
        <f t="shared" si="36"/>
        <v>310786.34999999998</v>
      </c>
      <c r="R480" s="177">
        <f t="shared" si="34"/>
        <v>91481490.819999963</v>
      </c>
      <c r="S480" s="139">
        <f t="shared" si="35"/>
        <v>0.72418543306533079</v>
      </c>
    </row>
    <row r="481" spans="1:19" s="19" customFormat="1">
      <c r="A481" s="103" t="s">
        <v>180</v>
      </c>
      <c r="B481" s="97">
        <v>41512</v>
      </c>
      <c r="C481" s="104" t="s">
        <v>578</v>
      </c>
      <c r="D481" s="119" t="s">
        <v>438</v>
      </c>
      <c r="E481" s="95">
        <v>9</v>
      </c>
      <c r="F481" s="96"/>
      <c r="G481" s="96"/>
      <c r="H481" s="96"/>
      <c r="I481" s="96"/>
      <c r="J481" s="96"/>
      <c r="K481" s="96"/>
      <c r="L481" s="96">
        <v>362964.42</v>
      </c>
      <c r="M481" s="96"/>
      <c r="N481" s="96"/>
      <c r="O481" s="96"/>
      <c r="P481" s="96"/>
      <c r="Q481" s="74">
        <f t="shared" si="36"/>
        <v>362964.42</v>
      </c>
      <c r="R481" s="177">
        <f t="shared" si="34"/>
        <v>91844455.239999965</v>
      </c>
      <c r="S481" s="139">
        <f t="shared" si="35"/>
        <v>0.72705873063983362</v>
      </c>
    </row>
    <row r="482" spans="1:19" s="19" customFormat="1">
      <c r="A482" s="103" t="s">
        <v>180</v>
      </c>
      <c r="B482" s="97">
        <v>41557</v>
      </c>
      <c r="C482" s="104" t="s">
        <v>589</v>
      </c>
      <c r="D482" s="119" t="s">
        <v>438</v>
      </c>
      <c r="E482" s="95">
        <v>9</v>
      </c>
      <c r="F482" s="96"/>
      <c r="G482" s="96"/>
      <c r="H482" s="96"/>
      <c r="I482" s="96"/>
      <c r="J482" s="96"/>
      <c r="K482" s="96"/>
      <c r="L482" s="96">
        <v>324741.61</v>
      </c>
      <c r="M482" s="96"/>
      <c r="N482" s="96"/>
      <c r="O482" s="96"/>
      <c r="P482" s="96"/>
      <c r="Q482" s="74">
        <f t="shared" si="36"/>
        <v>324741.61</v>
      </c>
      <c r="R482" s="177">
        <f t="shared" si="34"/>
        <v>92169196.849999964</v>
      </c>
      <c r="S482" s="139">
        <f t="shared" si="35"/>
        <v>0.7296294489497801</v>
      </c>
    </row>
    <row r="483" spans="1:19" s="19" customFormat="1">
      <c r="A483" s="103" t="s">
        <v>180</v>
      </c>
      <c r="B483" s="97">
        <v>41570</v>
      </c>
      <c r="C483" s="104" t="s">
        <v>590</v>
      </c>
      <c r="D483" s="119" t="s">
        <v>438</v>
      </c>
      <c r="E483" s="95">
        <v>9</v>
      </c>
      <c r="F483" s="96"/>
      <c r="G483" s="96"/>
      <c r="H483" s="96"/>
      <c r="I483" s="96"/>
      <c r="J483" s="96"/>
      <c r="K483" s="96"/>
      <c r="L483" s="96">
        <v>390715.87</v>
      </c>
      <c r="M483" s="96"/>
      <c r="N483" s="96"/>
      <c r="O483" s="96"/>
      <c r="P483" s="96"/>
      <c r="Q483" s="74">
        <f t="shared" si="36"/>
        <v>390715.87</v>
      </c>
      <c r="R483" s="177">
        <f t="shared" si="34"/>
        <v>92559912.719999969</v>
      </c>
      <c r="S483" s="139">
        <f t="shared" si="35"/>
        <v>0.73272243244824742</v>
      </c>
    </row>
    <row r="484" spans="1:19" s="19" customFormat="1">
      <c r="A484" s="103" t="s">
        <v>180</v>
      </c>
      <c r="B484" s="97">
        <v>41570</v>
      </c>
      <c r="C484" s="104" t="s">
        <v>591</v>
      </c>
      <c r="D484" s="119" t="s">
        <v>438</v>
      </c>
      <c r="E484" s="95">
        <v>9</v>
      </c>
      <c r="F484" s="96"/>
      <c r="G484" s="96"/>
      <c r="H484" s="96"/>
      <c r="I484" s="96"/>
      <c r="J484" s="96"/>
      <c r="K484" s="96"/>
      <c r="L484" s="96">
        <v>328668.63</v>
      </c>
      <c r="M484" s="96"/>
      <c r="N484" s="96"/>
      <c r="O484" s="96"/>
      <c r="P484" s="96"/>
      <c r="Q484" s="74">
        <f t="shared" si="36"/>
        <v>328668.63</v>
      </c>
      <c r="R484" s="177">
        <f t="shared" si="34"/>
        <v>92888581.349999964</v>
      </c>
      <c r="S484" s="139">
        <f t="shared" si="35"/>
        <v>0.73532423781912692</v>
      </c>
    </row>
    <row r="485" spans="1:19" s="19" customFormat="1">
      <c r="A485" s="103" t="s">
        <v>180</v>
      </c>
      <c r="B485" s="97">
        <v>41570</v>
      </c>
      <c r="C485" s="104" t="s">
        <v>592</v>
      </c>
      <c r="D485" s="119" t="s">
        <v>438</v>
      </c>
      <c r="E485" s="95">
        <v>9</v>
      </c>
      <c r="F485" s="96"/>
      <c r="G485" s="96"/>
      <c r="H485" s="96"/>
      <c r="I485" s="96"/>
      <c r="J485" s="96"/>
      <c r="K485" s="96"/>
      <c r="L485" s="96">
        <v>382410.72</v>
      </c>
      <c r="M485" s="96"/>
      <c r="N485" s="96"/>
      <c r="O485" s="96"/>
      <c r="P485" s="96"/>
      <c r="Q485" s="74">
        <f t="shared" si="36"/>
        <v>382410.72</v>
      </c>
      <c r="R485" s="177">
        <f t="shared" si="34"/>
        <v>93270992.069999963</v>
      </c>
      <c r="S485" s="139">
        <f t="shared" si="35"/>
        <v>0.73835147612044549</v>
      </c>
    </row>
    <row r="486" spans="1:19" s="19" customFormat="1">
      <c r="A486" s="198" t="s">
        <v>180</v>
      </c>
      <c r="B486" s="199">
        <v>41570</v>
      </c>
      <c r="C486" s="198" t="s">
        <v>593</v>
      </c>
      <c r="D486" s="113" t="s">
        <v>438</v>
      </c>
      <c r="E486" s="200">
        <v>9</v>
      </c>
      <c r="F486" s="74"/>
      <c r="G486" s="74"/>
      <c r="H486" s="74"/>
      <c r="I486" s="74"/>
      <c r="J486" s="74"/>
      <c r="K486" s="74"/>
      <c r="L486" s="74">
        <v>132225.57999999999</v>
      </c>
      <c r="M486" s="74"/>
      <c r="N486" s="74"/>
      <c r="O486" s="74"/>
      <c r="P486" s="74"/>
      <c r="Q486" s="74">
        <f t="shared" si="36"/>
        <v>132225.57999999999</v>
      </c>
      <c r="R486" s="177">
        <f t="shared" si="34"/>
        <v>93403217.649999961</v>
      </c>
      <c r="S486" s="139">
        <f t="shared" si="35"/>
        <v>0.73939819975881538</v>
      </c>
    </row>
    <row r="487" spans="1:19" s="19" customFormat="1">
      <c r="A487" s="198" t="s">
        <v>180</v>
      </c>
      <c r="B487" s="199">
        <v>41593</v>
      </c>
      <c r="C487" s="198" t="s">
        <v>622</v>
      </c>
      <c r="D487" s="113" t="s">
        <v>438</v>
      </c>
      <c r="E487" s="200">
        <v>9</v>
      </c>
      <c r="F487" s="74"/>
      <c r="G487" s="74"/>
      <c r="H487" s="74"/>
      <c r="I487" s="74"/>
      <c r="J487" s="74"/>
      <c r="K487" s="74"/>
      <c r="L487" s="74">
        <v>583936.74</v>
      </c>
      <c r="M487" s="74"/>
      <c r="N487" s="74"/>
      <c r="O487" s="74"/>
      <c r="P487" s="74"/>
      <c r="Q487" s="74">
        <f t="shared" si="36"/>
        <v>583936.74</v>
      </c>
      <c r="R487" s="177">
        <f t="shared" si="34"/>
        <v>93987154.389999956</v>
      </c>
      <c r="S487" s="139">
        <f t="shared" si="35"/>
        <v>0.74402075758061248</v>
      </c>
    </row>
    <row r="488" spans="1:19" s="19" customFormat="1">
      <c r="A488" s="198" t="s">
        <v>180</v>
      </c>
      <c r="B488" s="199">
        <v>41593</v>
      </c>
      <c r="C488" s="198" t="s">
        <v>623</v>
      </c>
      <c r="D488" s="113" t="s">
        <v>438</v>
      </c>
      <c r="E488" s="200">
        <v>9</v>
      </c>
      <c r="F488" s="74"/>
      <c r="G488" s="74"/>
      <c r="H488" s="74"/>
      <c r="I488" s="74"/>
      <c r="J488" s="74"/>
      <c r="K488" s="74"/>
      <c r="L488" s="74">
        <v>1805804.2</v>
      </c>
      <c r="M488" s="74"/>
      <c r="N488" s="74"/>
      <c r="O488" s="74"/>
      <c r="P488" s="74"/>
      <c r="Q488" s="74">
        <f t="shared" si="36"/>
        <v>1805804.2</v>
      </c>
      <c r="R488" s="177">
        <f t="shared" si="34"/>
        <v>95792958.589999959</v>
      </c>
      <c r="S488" s="139">
        <f t="shared" si="35"/>
        <v>0.75831585798711232</v>
      </c>
    </row>
    <row r="489" spans="1:19" s="19" customFormat="1">
      <c r="A489" s="198" t="s">
        <v>180</v>
      </c>
      <c r="B489" s="199">
        <v>41593</v>
      </c>
      <c r="C489" s="198" t="s">
        <v>624</v>
      </c>
      <c r="D489" s="113" t="s">
        <v>438</v>
      </c>
      <c r="E489" s="200">
        <v>9</v>
      </c>
      <c r="F489" s="74"/>
      <c r="G489" s="74"/>
      <c r="H489" s="74"/>
      <c r="I489" s="74"/>
      <c r="J489" s="74"/>
      <c r="K489" s="74"/>
      <c r="L489" s="74">
        <v>152048.09</v>
      </c>
      <c r="M489" s="74"/>
      <c r="N489" s="74"/>
      <c r="O489" s="74"/>
      <c r="P489" s="74"/>
      <c r="Q489" s="74">
        <f t="shared" si="36"/>
        <v>152048.09</v>
      </c>
      <c r="R489" s="177">
        <f t="shared" si="34"/>
        <v>95945006.679999962</v>
      </c>
      <c r="S489" s="139">
        <f t="shared" si="35"/>
        <v>0.75951950050448302</v>
      </c>
    </row>
    <row r="490" spans="1:19" s="19" customFormat="1">
      <c r="A490" s="198" t="s">
        <v>180</v>
      </c>
      <c r="B490" s="199">
        <v>41598</v>
      </c>
      <c r="C490" s="198" t="s">
        <v>626</v>
      </c>
      <c r="D490" s="113" t="s">
        <v>438</v>
      </c>
      <c r="E490" s="200">
        <v>9</v>
      </c>
      <c r="F490" s="74"/>
      <c r="G490" s="74"/>
      <c r="H490" s="74"/>
      <c r="I490" s="74"/>
      <c r="J490" s="74"/>
      <c r="K490" s="74"/>
      <c r="L490" s="74">
        <v>346057.56</v>
      </c>
      <c r="M490" s="74"/>
      <c r="N490" s="74"/>
      <c r="O490" s="74"/>
      <c r="P490" s="74"/>
      <c r="Q490" s="74">
        <f t="shared" si="36"/>
        <v>346057.56</v>
      </c>
      <c r="R490" s="177">
        <f t="shared" si="34"/>
        <v>96291064.239999965</v>
      </c>
      <c r="S490" s="139">
        <f t="shared" si="35"/>
        <v>0.76225896005753335</v>
      </c>
    </row>
    <row r="491" spans="1:19" s="19" customFormat="1">
      <c r="A491" s="198" t="s">
        <v>180</v>
      </c>
      <c r="B491" s="199">
        <v>41603</v>
      </c>
      <c r="C491" s="198" t="s">
        <v>637</v>
      </c>
      <c r="D491" s="113" t="s">
        <v>438</v>
      </c>
      <c r="E491" s="200">
        <v>9</v>
      </c>
      <c r="F491" s="74"/>
      <c r="G491" s="74"/>
      <c r="H491" s="74"/>
      <c r="I491" s="74"/>
      <c r="J491" s="74"/>
      <c r="K491" s="74"/>
      <c r="L491" s="74">
        <v>313937.53000000003</v>
      </c>
      <c r="M491" s="74"/>
      <c r="N491" s="74"/>
      <c r="O491" s="74"/>
      <c r="P491" s="74"/>
      <c r="Q491" s="74">
        <f>SUM(F491:P491)</f>
        <v>313937.53000000003</v>
      </c>
      <c r="R491" s="177">
        <f t="shared" si="34"/>
        <v>96605001.769999966</v>
      </c>
      <c r="S491" s="139">
        <f t="shared" si="35"/>
        <v>0.76474415115007743</v>
      </c>
    </row>
    <row r="492" spans="1:19" s="19" customFormat="1">
      <c r="A492" s="198" t="s">
        <v>180</v>
      </c>
      <c r="B492" s="199">
        <v>41610</v>
      </c>
      <c r="C492" s="198" t="s">
        <v>638</v>
      </c>
      <c r="D492" s="113" t="s">
        <v>438</v>
      </c>
      <c r="E492" s="200">
        <v>9</v>
      </c>
      <c r="F492" s="74"/>
      <c r="G492" s="74"/>
      <c r="H492" s="74"/>
      <c r="I492" s="74"/>
      <c r="J492" s="74"/>
      <c r="K492" s="74"/>
      <c r="L492" s="74">
        <v>1089839.56</v>
      </c>
      <c r="M492" s="74"/>
      <c r="N492" s="74"/>
      <c r="O492" s="74"/>
      <c r="P492" s="74"/>
      <c r="Q492" s="74">
        <f>SUM(F492:P492)</f>
        <v>1089839.56</v>
      </c>
      <c r="R492" s="177">
        <f t="shared" si="34"/>
        <v>97694841.329999968</v>
      </c>
      <c r="S492" s="139">
        <f t="shared" si="35"/>
        <v>0.7733715349700816</v>
      </c>
    </row>
    <row r="493" spans="1:19" s="19" customFormat="1">
      <c r="A493" s="198" t="s">
        <v>180</v>
      </c>
      <c r="B493" s="199">
        <v>41610</v>
      </c>
      <c r="C493" s="198" t="s">
        <v>639</v>
      </c>
      <c r="D493" s="113" t="s">
        <v>438</v>
      </c>
      <c r="E493" s="200">
        <v>9</v>
      </c>
      <c r="F493" s="74"/>
      <c r="G493" s="74"/>
      <c r="H493" s="74"/>
      <c r="I493" s="74"/>
      <c r="J493" s="74"/>
      <c r="K493" s="74"/>
      <c r="L493" s="74">
        <v>366476.6</v>
      </c>
      <c r="M493" s="74"/>
      <c r="N493" s="74"/>
      <c r="O493" s="74"/>
      <c r="P493" s="74"/>
      <c r="Q493" s="74">
        <f>SUM(F493:P493)</f>
        <v>366476.6</v>
      </c>
      <c r="R493" s="177">
        <f t="shared" si="34"/>
        <v>98061317.929999962</v>
      </c>
      <c r="S493" s="139">
        <f t="shared" si="35"/>
        <v>0.77627263565067173</v>
      </c>
    </row>
    <row r="494" spans="1:19" s="19" customFormat="1">
      <c r="A494" s="198" t="s">
        <v>180</v>
      </c>
      <c r="B494" s="199">
        <v>41618</v>
      </c>
      <c r="C494" s="198" t="s">
        <v>644</v>
      </c>
      <c r="D494" s="113" t="s">
        <v>438</v>
      </c>
      <c r="E494" s="200">
        <v>9</v>
      </c>
      <c r="F494" s="74"/>
      <c r="G494" s="74"/>
      <c r="H494" s="74"/>
      <c r="I494" s="74"/>
      <c r="J494" s="74"/>
      <c r="K494" s="74"/>
      <c r="L494" s="74">
        <v>2179351.6800000002</v>
      </c>
      <c r="M494" s="74"/>
      <c r="N494" s="74"/>
      <c r="O494" s="74"/>
      <c r="P494" s="74"/>
      <c r="Q494" s="74">
        <f t="shared" ref="Q494:Q496" si="37">SUM(F494:P494)</f>
        <v>2179351.6800000002</v>
      </c>
      <c r="R494" s="177">
        <f t="shared" ref="R494:R496" si="38">(R493+Q494)</f>
        <v>100240669.60999997</v>
      </c>
      <c r="S494" s="139">
        <f t="shared" ref="S494:S496" si="39">R494/126323296</f>
        <v>0.79352481121138552</v>
      </c>
    </row>
    <row r="495" spans="1:19" s="19" customFormat="1">
      <c r="A495" s="198" t="s">
        <v>180</v>
      </c>
      <c r="B495" s="199">
        <v>41618</v>
      </c>
      <c r="C495" s="198" t="s">
        <v>645</v>
      </c>
      <c r="D495" s="113" t="s">
        <v>438</v>
      </c>
      <c r="E495" s="200">
        <v>9</v>
      </c>
      <c r="F495" s="74"/>
      <c r="G495" s="74"/>
      <c r="H495" s="74"/>
      <c r="I495" s="74"/>
      <c r="J495" s="74"/>
      <c r="K495" s="74"/>
      <c r="L495" s="74">
        <v>1202515.25</v>
      </c>
      <c r="M495" s="74"/>
      <c r="N495" s="74"/>
      <c r="O495" s="74"/>
      <c r="P495" s="74"/>
      <c r="Q495" s="74">
        <f t="shared" si="37"/>
        <v>1202515.25</v>
      </c>
      <c r="R495" s="177">
        <f t="shared" si="38"/>
        <v>101443184.85999997</v>
      </c>
      <c r="S495" s="139">
        <f t="shared" si="39"/>
        <v>0.80304415790417605</v>
      </c>
    </row>
    <row r="496" spans="1:19" s="19" customFormat="1">
      <c r="A496" s="198" t="s">
        <v>180</v>
      </c>
      <c r="B496" s="199">
        <v>41618</v>
      </c>
      <c r="C496" s="198" t="s">
        <v>646</v>
      </c>
      <c r="D496" s="113" t="s">
        <v>438</v>
      </c>
      <c r="E496" s="200">
        <v>9</v>
      </c>
      <c r="F496" s="74"/>
      <c r="G496" s="74"/>
      <c r="H496" s="74"/>
      <c r="I496" s="74"/>
      <c r="J496" s="74"/>
      <c r="K496" s="74"/>
      <c r="L496" s="74">
        <v>245968.57</v>
      </c>
      <c r="M496" s="74"/>
      <c r="N496" s="74"/>
      <c r="O496" s="74"/>
      <c r="P496" s="74"/>
      <c r="Q496" s="74">
        <f t="shared" si="37"/>
        <v>245968.57</v>
      </c>
      <c r="R496" s="177">
        <f t="shared" si="38"/>
        <v>101689153.42999996</v>
      </c>
      <c r="S496" s="139">
        <f t="shared" si="39"/>
        <v>0.80499129337157227</v>
      </c>
    </row>
    <row r="497" spans="1:20" s="150" customFormat="1">
      <c r="B497" s="151"/>
      <c r="D497" s="152"/>
      <c r="E497" s="153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77">
        <f t="shared" ref="R497:R502" si="40">(R496+Q497)</f>
        <v>101689153.42999996</v>
      </c>
      <c r="S497" s="139">
        <f t="shared" ref="S497:S502" si="41">R497/126323296</f>
        <v>0.80499129337157227</v>
      </c>
      <c r="T497" s="154"/>
    </row>
    <row r="498" spans="1:20" s="150" customFormat="1">
      <c r="B498" s="151"/>
      <c r="D498" s="152"/>
      <c r="E498" s="153"/>
      <c r="F498" s="154"/>
      <c r="G498" s="154"/>
      <c r="H498" s="154"/>
      <c r="I498" s="154"/>
      <c r="J498" s="154"/>
      <c r="K498" s="154"/>
      <c r="L498" s="154"/>
      <c r="M498" s="154"/>
      <c r="N498" s="154"/>
      <c r="O498" s="154"/>
      <c r="P498" s="154"/>
      <c r="Q498" s="154"/>
      <c r="R498" s="177">
        <f t="shared" si="40"/>
        <v>101689153.42999996</v>
      </c>
      <c r="S498" s="139">
        <f t="shared" si="41"/>
        <v>0.80499129337157227</v>
      </c>
      <c r="T498" s="154"/>
    </row>
    <row r="499" spans="1:20" s="150" customFormat="1">
      <c r="A499" s="229" t="s">
        <v>641</v>
      </c>
      <c r="B499" s="230">
        <v>41603</v>
      </c>
      <c r="C499" s="229" t="s">
        <v>642</v>
      </c>
      <c r="D499" s="231" t="s">
        <v>643</v>
      </c>
      <c r="E499" s="232">
        <v>1</v>
      </c>
      <c r="F499" s="233">
        <v>1378</v>
      </c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>
        <f t="shared" ref="Q499" si="42">SUM(F499:P499)</f>
        <v>1378</v>
      </c>
      <c r="R499" s="177">
        <f t="shared" si="40"/>
        <v>101690531.42999996</v>
      </c>
      <c r="S499" s="139">
        <f t="shared" si="41"/>
        <v>0.80500220188998206</v>
      </c>
      <c r="T499" s="154"/>
    </row>
    <row r="500" spans="1:20" s="150" customFormat="1">
      <c r="B500" s="151"/>
      <c r="D500" s="152"/>
      <c r="E500" s="153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/>
      <c r="Q500" s="154"/>
      <c r="R500" s="177">
        <f t="shared" si="40"/>
        <v>101690531.42999996</v>
      </c>
      <c r="S500" s="139">
        <f t="shared" si="41"/>
        <v>0.80500220188998206</v>
      </c>
      <c r="T500" s="154"/>
    </row>
    <row r="501" spans="1:20" s="150" customFormat="1">
      <c r="B501" s="151"/>
      <c r="D501" s="152"/>
      <c r="E501" s="153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77">
        <f t="shared" si="40"/>
        <v>101690531.42999996</v>
      </c>
      <c r="S501" s="139">
        <f t="shared" si="41"/>
        <v>0.80500220188998206</v>
      </c>
    </row>
    <row r="502" spans="1:20" s="19" customFormat="1">
      <c r="A502" s="221" t="s">
        <v>465</v>
      </c>
      <c r="B502" s="222">
        <v>41345</v>
      </c>
      <c r="C502" s="221" t="s">
        <v>466</v>
      </c>
      <c r="D502" s="223" t="s">
        <v>467</v>
      </c>
      <c r="E502" s="224">
        <v>10</v>
      </c>
      <c r="F502" s="225"/>
      <c r="G502" s="225"/>
      <c r="H502" s="225"/>
      <c r="I502" s="225"/>
      <c r="J502" s="225"/>
      <c r="K502" s="225"/>
      <c r="L502" s="225"/>
      <c r="M502" s="225"/>
      <c r="N502" s="225"/>
      <c r="O502" s="225">
        <v>4603.2</v>
      </c>
      <c r="P502" s="225"/>
      <c r="Q502" s="225">
        <f>SUM(F502:P502)</f>
        <v>4603.2</v>
      </c>
      <c r="R502" s="177">
        <f t="shared" si="40"/>
        <v>101695134.62999997</v>
      </c>
      <c r="S502" s="139">
        <f t="shared" si="41"/>
        <v>0.80503864172448414</v>
      </c>
    </row>
    <row r="503" spans="1:20" s="150" customFormat="1">
      <c r="B503" s="151"/>
      <c r="D503" s="152"/>
      <c r="E503" s="153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/>
      <c r="Q503" s="154"/>
      <c r="R503" s="148"/>
      <c r="S503" s="149"/>
      <c r="T503" s="154"/>
    </row>
    <row r="504" spans="1:20" s="150" customFormat="1">
      <c r="B504" s="151"/>
      <c r="D504" s="152"/>
      <c r="E504" s="153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48"/>
      <c r="S504" s="149"/>
    </row>
    <row r="505" spans="1:20" s="201" customFormat="1">
      <c r="A505" s="201" t="s">
        <v>625</v>
      </c>
      <c r="B505" s="202" t="s">
        <v>625</v>
      </c>
      <c r="C505" s="201" t="s">
        <v>625</v>
      </c>
      <c r="D505" s="203" t="s">
        <v>625</v>
      </c>
      <c r="E505" s="204" t="s">
        <v>625</v>
      </c>
      <c r="F505" s="205">
        <v>105000</v>
      </c>
      <c r="G505" s="205"/>
      <c r="H505" s="205"/>
      <c r="I505" s="205"/>
      <c r="J505" s="205"/>
      <c r="K505" s="205"/>
      <c r="L505" s="205"/>
      <c r="M505" s="205">
        <v>27192000</v>
      </c>
      <c r="N505" s="205"/>
      <c r="O505" s="205">
        <v>6203000</v>
      </c>
      <c r="P505" s="205"/>
      <c r="Q505" s="205"/>
      <c r="R505" s="205"/>
      <c r="S505" s="206"/>
    </row>
    <row r="506" spans="1:20" s="150" customFormat="1">
      <c r="B506" s="151"/>
      <c r="D506" s="152"/>
      <c r="E506" s="153"/>
      <c r="F506" s="154"/>
      <c r="G506" s="154"/>
      <c r="H506" s="154"/>
      <c r="I506" s="154"/>
      <c r="J506" s="154"/>
      <c r="K506" s="154"/>
      <c r="L506" s="154"/>
      <c r="M506" s="154"/>
      <c r="N506" s="154"/>
      <c r="O506" s="154"/>
      <c r="P506" s="154"/>
      <c r="Q506" s="154"/>
      <c r="R506" s="154"/>
      <c r="S506" s="175"/>
    </row>
    <row r="507" spans="1:20">
      <c r="A507" s="272" t="s">
        <v>46</v>
      </c>
      <c r="B507" s="272"/>
      <c r="C507" s="272"/>
      <c r="D507" s="272"/>
      <c r="E507" s="272"/>
      <c r="F507" s="227">
        <f t="shared" ref="F507:P507" si="43">SUM(F6:F506)</f>
        <v>2322956.8299999996</v>
      </c>
      <c r="G507" s="227">
        <f t="shared" si="43"/>
        <v>554403.04</v>
      </c>
      <c r="H507" s="227">
        <f t="shared" si="43"/>
        <v>12411876.019999996</v>
      </c>
      <c r="I507" s="227">
        <f t="shared" si="43"/>
        <v>489954.19999999995</v>
      </c>
      <c r="J507" s="227">
        <f t="shared" si="43"/>
        <v>2060303.5499999998</v>
      </c>
      <c r="K507" s="227">
        <f t="shared" si="43"/>
        <v>81510.559999999998</v>
      </c>
      <c r="L507" s="227">
        <f t="shared" si="43"/>
        <v>23412772.200000003</v>
      </c>
      <c r="M507" s="227">
        <f t="shared" si="43"/>
        <v>35288277.420000002</v>
      </c>
      <c r="N507" s="227">
        <f t="shared" si="43"/>
        <v>0</v>
      </c>
      <c r="O507" s="227">
        <f>SUM(O6:O506)</f>
        <v>58493301.640000008</v>
      </c>
      <c r="P507" s="227">
        <f t="shared" si="43"/>
        <v>79779.169999999969</v>
      </c>
      <c r="Q507" s="227">
        <f>SUM(F507:P507)</f>
        <v>135195134.63</v>
      </c>
      <c r="R507" s="227">
        <f>R502</f>
        <v>101695134.62999997</v>
      </c>
      <c r="S507" s="228">
        <f>R507/126323296</f>
        <v>0.80503864172448414</v>
      </c>
    </row>
    <row r="508" spans="1:20" ht="15.75" thickBot="1">
      <c r="A508" s="261" t="s">
        <v>20</v>
      </c>
      <c r="B508" s="262"/>
      <c r="C508" s="262"/>
      <c r="D508" s="262"/>
      <c r="E508" s="263"/>
      <c r="F508" s="45">
        <f>F507</f>
        <v>2322956.8299999996</v>
      </c>
      <c r="G508" s="44">
        <f>G507</f>
        <v>554403.04</v>
      </c>
      <c r="H508" s="226">
        <f>H507</f>
        <v>12411876.019999996</v>
      </c>
      <c r="I508" s="45">
        <f>I507</f>
        <v>489954.19999999995</v>
      </c>
      <c r="J508" s="57">
        <f>J507</f>
        <v>2060303.5499999998</v>
      </c>
      <c r="K508" s="255">
        <f>SUM(K507+L507+M507+N507)</f>
        <v>58782560.180000007</v>
      </c>
      <c r="L508" s="256"/>
      <c r="M508" s="256"/>
      <c r="N508" s="257"/>
      <c r="O508" s="47">
        <f>O507</f>
        <v>58493301.640000008</v>
      </c>
      <c r="P508" s="44">
        <f>P507</f>
        <v>79779.169999999969</v>
      </c>
      <c r="Q508" s="43">
        <f>Q507</f>
        <v>135195134.63</v>
      </c>
      <c r="R508" s="42"/>
      <c r="S508" s="41"/>
    </row>
    <row r="509" spans="1:20" ht="15.75" thickBot="1">
      <c r="A509" s="264" t="s">
        <v>19</v>
      </c>
      <c r="B509" s="265"/>
      <c r="C509" s="265"/>
      <c r="D509" s="265"/>
      <c r="E509" s="266"/>
      <c r="F509" s="15">
        <f>SUM(F2-F508)</f>
        <v>1507043.1700000004</v>
      </c>
      <c r="G509" s="5">
        <f>SUM(G2-G508)</f>
        <v>-16203.040000000037</v>
      </c>
      <c r="H509" s="51">
        <f>SUM(H2-H507)</f>
        <v>858359.98000000417</v>
      </c>
      <c r="I509" s="15">
        <f>SUM(I2-I507)</f>
        <v>4917845.8</v>
      </c>
      <c r="J509" s="52">
        <f>SUM(J2-J508)</f>
        <v>-1360303.5499999998</v>
      </c>
      <c r="K509" s="258">
        <f>SUM(K2-K507-L507-M507-N507)</f>
        <v>19940069.819999993</v>
      </c>
      <c r="L509" s="259"/>
      <c r="M509" s="259"/>
      <c r="N509" s="260"/>
      <c r="O509" s="48">
        <f>O2-O508</f>
        <v>-1756582.640000008</v>
      </c>
      <c r="P509" s="5">
        <f>SUM(P2-P508)</f>
        <v>537931.83000000007</v>
      </c>
      <c r="Q509" s="35">
        <f>SUM(F509:P509)</f>
        <v>24628161.36999999</v>
      </c>
      <c r="R509" s="11" t="s">
        <v>120</v>
      </c>
      <c r="S509" s="10">
        <f>Q509/126323296</f>
        <v>0.19496135827551547</v>
      </c>
    </row>
    <row r="510" spans="1:20" ht="15.75" thickBot="1">
      <c r="I510" s="4"/>
      <c r="J510" s="4"/>
      <c r="K510" s="4"/>
      <c r="L510" s="4"/>
      <c r="M510" s="4"/>
      <c r="N510" s="133"/>
      <c r="P510" s="4"/>
      <c r="Q510" s="4"/>
      <c r="R510" s="121" t="s">
        <v>647</v>
      </c>
      <c r="S510" s="105"/>
    </row>
    <row r="511" spans="1:20" ht="15.75" thickBot="1">
      <c r="E511" s="33" t="s">
        <v>11</v>
      </c>
      <c r="F511" s="33">
        <f>SUM(F6:F123)</f>
        <v>392632.05</v>
      </c>
      <c r="G511" s="33">
        <f t="shared" ref="G511:P511" si="44">SUM(G6:G123)</f>
        <v>554403.04</v>
      </c>
      <c r="H511" s="33">
        <f t="shared" si="44"/>
        <v>10208459.419999994</v>
      </c>
      <c r="I511" s="33">
        <f t="shared" si="44"/>
        <v>404793.8</v>
      </c>
      <c r="J511" s="33">
        <f t="shared" si="44"/>
        <v>0</v>
      </c>
      <c r="K511" s="33">
        <f t="shared" si="44"/>
        <v>0</v>
      </c>
      <c r="L511" s="33">
        <f t="shared" si="44"/>
        <v>0</v>
      </c>
      <c r="M511" s="33">
        <f t="shared" si="44"/>
        <v>2391658.3199999998</v>
      </c>
      <c r="N511" s="33">
        <f t="shared" si="44"/>
        <v>0</v>
      </c>
      <c r="O511" s="33">
        <f t="shared" si="44"/>
        <v>21412270.159999996</v>
      </c>
      <c r="P511" s="33">
        <f t="shared" si="44"/>
        <v>36279.06</v>
      </c>
      <c r="Q511" s="125">
        <f t="shared" ref="Q511:Q519" si="45">SUM(F511:P511)</f>
        <v>35400495.849999994</v>
      </c>
      <c r="R511" s="33" t="s">
        <v>11</v>
      </c>
    </row>
    <row r="512" spans="1:20" ht="15.75" thickBot="1">
      <c r="E512" s="34" t="s">
        <v>91</v>
      </c>
      <c r="F512" s="34">
        <f>SUM(F126:F290)</f>
        <v>0</v>
      </c>
      <c r="G512" s="34">
        <f t="shared" ref="G512:P512" si="46">SUM(G126:G290)</f>
        <v>0</v>
      </c>
      <c r="H512" s="34">
        <f t="shared" si="46"/>
        <v>0</v>
      </c>
      <c r="I512" s="34">
        <f t="shared" si="46"/>
        <v>0</v>
      </c>
      <c r="J512" s="34">
        <f t="shared" si="46"/>
        <v>2060303.5499999998</v>
      </c>
      <c r="K512" s="34">
        <f t="shared" si="46"/>
        <v>0</v>
      </c>
      <c r="L512" s="34">
        <f t="shared" si="46"/>
        <v>0</v>
      </c>
      <c r="M512" s="34">
        <f t="shared" si="46"/>
        <v>5704619.1000000006</v>
      </c>
      <c r="N512" s="34">
        <f t="shared" si="46"/>
        <v>0</v>
      </c>
      <c r="O512" s="34">
        <f t="shared" si="46"/>
        <v>0</v>
      </c>
      <c r="P512" s="34">
        <f t="shared" si="46"/>
        <v>0</v>
      </c>
      <c r="Q512" s="127">
        <f t="shared" si="45"/>
        <v>7764922.6500000004</v>
      </c>
      <c r="R512" s="34" t="s">
        <v>91</v>
      </c>
    </row>
    <row r="513" spans="3:21" ht="15.75" thickBot="1">
      <c r="E513" s="124" t="s">
        <v>94</v>
      </c>
      <c r="F513" s="124">
        <f>SUM(F293:F327)</f>
        <v>654802.02000000014</v>
      </c>
      <c r="G513" s="124">
        <f t="shared" ref="G513:P513" si="47">SUM(G293:G327)</f>
        <v>0</v>
      </c>
      <c r="H513" s="124">
        <f t="shared" si="47"/>
        <v>0</v>
      </c>
      <c r="I513" s="124">
        <f t="shared" si="47"/>
        <v>0</v>
      </c>
      <c r="J513" s="124">
        <f t="shared" si="47"/>
        <v>0</v>
      </c>
      <c r="K513" s="124">
        <f t="shared" si="47"/>
        <v>0</v>
      </c>
      <c r="L513" s="124">
        <f t="shared" si="47"/>
        <v>0</v>
      </c>
      <c r="M513" s="124">
        <f t="shared" si="47"/>
        <v>0</v>
      </c>
      <c r="N513" s="124">
        <f t="shared" si="47"/>
        <v>0</v>
      </c>
      <c r="O513" s="124">
        <f t="shared" si="47"/>
        <v>0</v>
      </c>
      <c r="P513" s="124">
        <f t="shared" si="47"/>
        <v>24390.940000000002</v>
      </c>
      <c r="Q513" s="128">
        <f t="shared" si="45"/>
        <v>679192.9600000002</v>
      </c>
      <c r="R513" s="124" t="s">
        <v>94</v>
      </c>
    </row>
    <row r="514" spans="3:21" ht="15.75" thickBot="1">
      <c r="E514" s="234" t="s">
        <v>594</v>
      </c>
      <c r="F514" s="234">
        <f>SUM(F330)</f>
        <v>31521.69</v>
      </c>
      <c r="G514" s="234">
        <f t="shared" ref="G514:P514" si="48">SUM(G330)</f>
        <v>0</v>
      </c>
      <c r="H514" s="234">
        <f t="shared" si="48"/>
        <v>0</v>
      </c>
      <c r="I514" s="234">
        <f t="shared" si="48"/>
        <v>0</v>
      </c>
      <c r="J514" s="234">
        <f t="shared" si="48"/>
        <v>0</v>
      </c>
      <c r="K514" s="234">
        <f t="shared" si="48"/>
        <v>0</v>
      </c>
      <c r="L514" s="234">
        <f t="shared" si="48"/>
        <v>0</v>
      </c>
      <c r="M514" s="234">
        <f t="shared" si="48"/>
        <v>0</v>
      </c>
      <c r="N514" s="234">
        <f t="shared" si="48"/>
        <v>0</v>
      </c>
      <c r="O514" s="234">
        <f t="shared" si="48"/>
        <v>0</v>
      </c>
      <c r="P514" s="234">
        <f t="shared" si="48"/>
        <v>1933.43</v>
      </c>
      <c r="Q514" s="235">
        <f t="shared" si="45"/>
        <v>33455.119999999995</v>
      </c>
      <c r="R514" s="234" t="s">
        <v>594</v>
      </c>
    </row>
    <row r="515" spans="3:21" ht="15.75" thickBot="1">
      <c r="E515" s="236" t="s">
        <v>641</v>
      </c>
      <c r="F515" s="236">
        <f>F499</f>
        <v>1378</v>
      </c>
      <c r="G515" s="236">
        <f t="shared" ref="G515:P515" si="49">G499</f>
        <v>0</v>
      </c>
      <c r="H515" s="236">
        <f t="shared" si="49"/>
        <v>0</v>
      </c>
      <c r="I515" s="236">
        <f t="shared" si="49"/>
        <v>0</v>
      </c>
      <c r="J515" s="236">
        <f t="shared" si="49"/>
        <v>0</v>
      </c>
      <c r="K515" s="236">
        <f t="shared" si="49"/>
        <v>0</v>
      </c>
      <c r="L515" s="236">
        <f t="shared" si="49"/>
        <v>0</v>
      </c>
      <c r="M515" s="236">
        <f t="shared" si="49"/>
        <v>0</v>
      </c>
      <c r="N515" s="236">
        <f t="shared" si="49"/>
        <v>0</v>
      </c>
      <c r="O515" s="236">
        <f t="shared" si="49"/>
        <v>0</v>
      </c>
      <c r="P515" s="236">
        <f t="shared" si="49"/>
        <v>0</v>
      </c>
      <c r="Q515" s="236">
        <f t="shared" si="45"/>
        <v>1378</v>
      </c>
      <c r="R515" s="237" t="s">
        <v>641</v>
      </c>
    </row>
    <row r="516" spans="3:21" ht="15.75" thickBot="1">
      <c r="E516" s="120" t="s">
        <v>465</v>
      </c>
      <c r="F516" s="120">
        <f>SUM(F502)</f>
        <v>0</v>
      </c>
      <c r="G516" s="120">
        <f t="shared" ref="G516:P516" si="50">SUM(G502)</f>
        <v>0</v>
      </c>
      <c r="H516" s="120">
        <f t="shared" si="50"/>
        <v>0</v>
      </c>
      <c r="I516" s="120">
        <f t="shared" si="50"/>
        <v>0</v>
      </c>
      <c r="J516" s="120">
        <f t="shared" si="50"/>
        <v>0</v>
      </c>
      <c r="K516" s="120">
        <f t="shared" si="50"/>
        <v>0</v>
      </c>
      <c r="L516" s="120">
        <f t="shared" si="50"/>
        <v>0</v>
      </c>
      <c r="M516" s="120">
        <f t="shared" si="50"/>
        <v>0</v>
      </c>
      <c r="N516" s="120">
        <f t="shared" si="50"/>
        <v>0</v>
      </c>
      <c r="O516" s="120">
        <f t="shared" si="50"/>
        <v>4603.2</v>
      </c>
      <c r="P516" s="120">
        <f t="shared" si="50"/>
        <v>0</v>
      </c>
      <c r="Q516" s="129">
        <f t="shared" si="45"/>
        <v>4603.2</v>
      </c>
      <c r="R516" s="120" t="s">
        <v>465</v>
      </c>
    </row>
    <row r="517" spans="3:21" ht="15.75" thickBot="1">
      <c r="E517" s="123" t="s">
        <v>382</v>
      </c>
      <c r="F517" s="123">
        <f>SUM(F333)</f>
        <v>45990</v>
      </c>
      <c r="G517" s="123">
        <f t="shared" ref="G517:P517" si="51">SUM(G333)</f>
        <v>0</v>
      </c>
      <c r="H517" s="123">
        <f t="shared" si="51"/>
        <v>0</v>
      </c>
      <c r="I517" s="123">
        <f t="shared" si="51"/>
        <v>0</v>
      </c>
      <c r="J517" s="123">
        <f t="shared" si="51"/>
        <v>0</v>
      </c>
      <c r="K517" s="123">
        <f t="shared" si="51"/>
        <v>0</v>
      </c>
      <c r="L517" s="123">
        <f t="shared" si="51"/>
        <v>0</v>
      </c>
      <c r="M517" s="123">
        <f t="shared" si="51"/>
        <v>0</v>
      </c>
      <c r="N517" s="123">
        <f t="shared" si="51"/>
        <v>0</v>
      </c>
      <c r="O517" s="123">
        <f t="shared" si="51"/>
        <v>116.6</v>
      </c>
      <c r="P517" s="123">
        <f t="shared" si="51"/>
        <v>1990.06</v>
      </c>
      <c r="Q517" s="130">
        <f t="shared" si="45"/>
        <v>48096.659999999996</v>
      </c>
      <c r="R517" s="123" t="s">
        <v>382</v>
      </c>
    </row>
    <row r="518" spans="3:21" ht="15.75" thickBot="1">
      <c r="E518" s="73" t="s">
        <v>180</v>
      </c>
      <c r="F518" s="73">
        <f>SUM(F409:F496)</f>
        <v>267660.40000000002</v>
      </c>
      <c r="G518" s="73">
        <f t="shared" ref="G518:P518" si="52">SUM(G409:G496)</f>
        <v>0</v>
      </c>
      <c r="H518" s="73">
        <f t="shared" si="52"/>
        <v>0</v>
      </c>
      <c r="I518" s="73">
        <f t="shared" si="52"/>
        <v>85160.4</v>
      </c>
      <c r="J518" s="73">
        <f t="shared" si="52"/>
        <v>0</v>
      </c>
      <c r="K518" s="73">
        <f t="shared" si="52"/>
        <v>70100.56</v>
      </c>
      <c r="L518" s="73">
        <f t="shared" si="52"/>
        <v>23412772.200000003</v>
      </c>
      <c r="M518" s="73">
        <f t="shared" si="52"/>
        <v>0</v>
      </c>
      <c r="N518" s="73">
        <f t="shared" si="52"/>
        <v>0</v>
      </c>
      <c r="O518" s="73">
        <f t="shared" si="52"/>
        <v>0</v>
      </c>
      <c r="P518" s="73">
        <f t="shared" si="52"/>
        <v>981.67</v>
      </c>
      <c r="Q518" s="131">
        <f t="shared" si="45"/>
        <v>23836675.230000004</v>
      </c>
      <c r="R518" s="73" t="s">
        <v>180</v>
      </c>
    </row>
    <row r="519" spans="3:21" ht="15.75" thickBot="1">
      <c r="D519" s="122"/>
      <c r="E519" s="32" t="s">
        <v>2</v>
      </c>
      <c r="F519" s="32">
        <f>SUM(F336:F406)</f>
        <v>823972.67</v>
      </c>
      <c r="G519" s="32">
        <f t="shared" ref="G519:P519" si="53">SUM(G336:G406)</f>
        <v>0</v>
      </c>
      <c r="H519" s="32">
        <f t="shared" si="53"/>
        <v>2203416.5999999996</v>
      </c>
      <c r="I519" s="32">
        <f t="shared" si="53"/>
        <v>0</v>
      </c>
      <c r="J519" s="32">
        <f t="shared" si="53"/>
        <v>0</v>
      </c>
      <c r="K519" s="32">
        <f t="shared" si="53"/>
        <v>11410</v>
      </c>
      <c r="L519" s="32">
        <f t="shared" si="53"/>
        <v>0</v>
      </c>
      <c r="M519" s="32">
        <f t="shared" si="53"/>
        <v>0</v>
      </c>
      <c r="N519" s="32">
        <f t="shared" si="53"/>
        <v>0</v>
      </c>
      <c r="O519" s="32">
        <f t="shared" si="53"/>
        <v>30873311.68</v>
      </c>
      <c r="P519" s="32">
        <f t="shared" si="53"/>
        <v>14204.009999999998</v>
      </c>
      <c r="Q519" s="132">
        <f t="shared" si="45"/>
        <v>33926314.960000001</v>
      </c>
      <c r="R519" s="32" t="s">
        <v>2</v>
      </c>
      <c r="T519" s="140"/>
    </row>
    <row r="520" spans="3:21" ht="15.75" thickBot="1">
      <c r="E520" s="38" t="s">
        <v>159</v>
      </c>
      <c r="F520" s="37">
        <f>SUM(F511:F519)</f>
        <v>2217956.83</v>
      </c>
      <c r="G520" s="37">
        <f t="shared" ref="G520:P520" si="54">SUM(G511:G519)</f>
        <v>554403.04</v>
      </c>
      <c r="H520" s="37">
        <f t="shared" si="54"/>
        <v>12411876.019999994</v>
      </c>
      <c r="I520" s="37">
        <f t="shared" si="54"/>
        <v>489954.19999999995</v>
      </c>
      <c r="J520" s="37">
        <f t="shared" si="54"/>
        <v>2060303.5499999998</v>
      </c>
      <c r="K520" s="37">
        <f t="shared" si="54"/>
        <v>81510.559999999998</v>
      </c>
      <c r="L520" s="37">
        <f t="shared" si="54"/>
        <v>23412772.200000003</v>
      </c>
      <c r="M520" s="37">
        <f t="shared" si="54"/>
        <v>8096277.4199999999</v>
      </c>
      <c r="N520" s="37">
        <f t="shared" si="54"/>
        <v>0</v>
      </c>
      <c r="O520" s="37">
        <f t="shared" si="54"/>
        <v>52290301.640000001</v>
      </c>
      <c r="P520" s="37">
        <f t="shared" si="54"/>
        <v>79779.17</v>
      </c>
      <c r="Q520" s="126">
        <f>SUM(Q511:Q519)</f>
        <v>101695134.63</v>
      </c>
      <c r="R520" s="38" t="s">
        <v>159</v>
      </c>
    </row>
    <row r="521" spans="3:21">
      <c r="F521" s="7"/>
      <c r="G521" s="7"/>
      <c r="H521" s="50"/>
      <c r="I521" s="49"/>
      <c r="O521" s="49"/>
      <c r="Q521" s="4"/>
      <c r="R521" s="2"/>
      <c r="U521" s="140"/>
    </row>
    <row r="522" spans="3:21">
      <c r="C522" s="39"/>
      <c r="D522" s="118"/>
      <c r="E522" s="40"/>
      <c r="P522" s="4"/>
      <c r="Q522" s="4"/>
      <c r="R522" s="2"/>
    </row>
    <row r="523" spans="3:21">
      <c r="P523" s="4"/>
      <c r="Q523" s="4"/>
      <c r="R523" s="2"/>
    </row>
    <row r="524" spans="3:21">
      <c r="P524" s="4"/>
      <c r="Q524" s="4"/>
      <c r="R524" s="2"/>
    </row>
    <row r="525" spans="3:21">
      <c r="P525" s="4"/>
      <c r="Q525" s="4"/>
      <c r="R525" s="2"/>
    </row>
    <row r="526" spans="3:21">
      <c r="P526" s="4"/>
      <c r="Q526" s="4"/>
      <c r="R526" s="2"/>
    </row>
    <row r="527" spans="3:21">
      <c r="P527" s="4"/>
      <c r="Q527" s="4"/>
      <c r="R527" s="2"/>
    </row>
    <row r="528" spans="3:21">
      <c r="P528" s="4"/>
      <c r="Q528" s="4"/>
      <c r="R528" s="2"/>
    </row>
    <row r="529" spans="16:18">
      <c r="P529" s="4"/>
      <c r="Q529" s="4"/>
      <c r="R529" s="2"/>
    </row>
    <row r="530" spans="16:18">
      <c r="P530" s="4"/>
      <c r="Q530" s="4"/>
      <c r="R530" s="2"/>
    </row>
    <row r="531" spans="16:18">
      <c r="P531" s="4"/>
      <c r="Q531" s="4"/>
      <c r="R531" s="2"/>
    </row>
    <row r="532" spans="16:18">
      <c r="P532" s="4"/>
      <c r="Q532" s="4"/>
      <c r="R532" s="2"/>
    </row>
    <row r="533" spans="16:18">
      <c r="P533" s="4"/>
      <c r="Q533" s="4"/>
      <c r="R533" s="2"/>
    </row>
    <row r="534" spans="16:18">
      <c r="P534" s="4"/>
      <c r="Q534" s="4"/>
      <c r="R534" s="2"/>
    </row>
    <row r="535" spans="16:18">
      <c r="P535" s="4"/>
      <c r="Q535" s="4"/>
      <c r="R535" s="2"/>
    </row>
    <row r="536" spans="16:18">
      <c r="P536" s="4"/>
      <c r="Q536" s="4"/>
      <c r="R536" s="2"/>
    </row>
    <row r="537" spans="16:18">
      <c r="P537" s="4"/>
      <c r="Q537" s="4"/>
      <c r="R537" s="2"/>
    </row>
    <row r="538" spans="16:18">
      <c r="P538" s="4"/>
      <c r="Q538" s="4"/>
      <c r="R538" s="2"/>
    </row>
    <row r="539" spans="16:18">
      <c r="P539" s="4"/>
      <c r="Q539" s="4"/>
      <c r="R539" s="2"/>
    </row>
    <row r="540" spans="16:18">
      <c r="P540" s="4"/>
      <c r="Q540" s="4"/>
      <c r="R540" s="2"/>
    </row>
    <row r="541" spans="16:18">
      <c r="P541" s="4"/>
      <c r="Q541" s="4"/>
      <c r="R541" s="2"/>
    </row>
    <row r="542" spans="16:18">
      <c r="P542" s="4"/>
      <c r="Q542" s="4"/>
      <c r="R542" s="2"/>
    </row>
    <row r="543" spans="16:18">
      <c r="P543" s="4"/>
      <c r="Q543" s="4"/>
      <c r="R543" s="2"/>
    </row>
    <row r="544" spans="16:18">
      <c r="P544" s="4"/>
      <c r="Q544" s="4"/>
      <c r="R544" s="2"/>
    </row>
    <row r="545" spans="16:18">
      <c r="P545" s="4"/>
      <c r="Q545" s="4"/>
      <c r="R545" s="2"/>
    </row>
    <row r="546" spans="16:18">
      <c r="P546" s="4"/>
      <c r="Q546" s="4"/>
      <c r="R546" s="2"/>
    </row>
  </sheetData>
  <autoFilter ref="A5:S486">
    <sortState ref="A6:S474">
      <sortCondition ref="A5:A461"/>
    </sortState>
  </autoFilter>
  <mergeCells count="22">
    <mergeCell ref="A3:B4"/>
    <mergeCell ref="E2:E4"/>
    <mergeCell ref="P3:P4"/>
    <mergeCell ref="K508:N508"/>
    <mergeCell ref="K509:N509"/>
    <mergeCell ref="A508:E508"/>
    <mergeCell ref="A509:E509"/>
    <mergeCell ref="J3:J4"/>
    <mergeCell ref="G3:G4"/>
    <mergeCell ref="F3:F4"/>
    <mergeCell ref="D2:D4"/>
    <mergeCell ref="C2:C4"/>
    <mergeCell ref="A507:E507"/>
    <mergeCell ref="H3:H4"/>
    <mergeCell ref="O3:O4"/>
    <mergeCell ref="Q1:Q4"/>
    <mergeCell ref="R1:R4"/>
    <mergeCell ref="S1:S4"/>
    <mergeCell ref="I3:I4"/>
    <mergeCell ref="K3:L3"/>
    <mergeCell ref="K1:N1"/>
    <mergeCell ref="K2:N2"/>
  </mergeCells>
  <pageMargins left="0.17" right="0.17" top="0.46" bottom="0.32" header="0.17" footer="0.17"/>
  <pageSetup paperSize="5" scale="52" fitToHeight="0" orientation="landscape" r:id="rId1"/>
  <headerFooter>
    <oddHeader>&amp;C&amp;"-,Bold"WV BTOP Grant Drawdown Record
Broadband Technology Opportunities Program (NTIA)Grant NT10BIX5570031</oddHeader>
    <oddFooter>&amp;CPage &amp;P of &amp;N</oddFooter>
  </headerFooter>
  <rowBreaks count="2" manualBreakCount="2">
    <brk id="445" max="18" man="1"/>
    <brk id="50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United States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States Army</dc:creator>
  <cp:lastModifiedBy>Douglas W Cummings Jr</cp:lastModifiedBy>
  <cp:lastPrinted>2013-11-19T16:01:07Z</cp:lastPrinted>
  <dcterms:created xsi:type="dcterms:W3CDTF">2010-07-26T17:44:48Z</dcterms:created>
  <dcterms:modified xsi:type="dcterms:W3CDTF">2013-12-13T15:41:19Z</dcterms:modified>
</cp:coreProperties>
</file>